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45" yWindow="65521" windowWidth="7170" windowHeight="9465" tabRatio="817" activeTab="3"/>
  </bookViews>
  <sheets>
    <sheet name="BCĐKT" sheetId="1" r:id="rId1"/>
    <sheet name="BCKQKD" sheetId="2" r:id="rId2"/>
    <sheet name="BCLCTT" sheetId="3" r:id="rId3"/>
    <sheet name="Thuyet minh BCTC" sheetId="4" r:id="rId4"/>
  </sheets>
  <externalReferences>
    <externalReference r:id="rId7"/>
    <externalReference r:id="rId8"/>
    <externalReference r:id="rId9"/>
    <externalReference r:id="rId10"/>
    <externalReference r:id="rId11"/>
    <externalReference r:id="rId12"/>
  </externalReferences>
  <definedNames>
    <definedName name="Address">#REF!</definedName>
    <definedName name="AS2DocOpenMode" hidden="1">"AS2DocumentEdit"</definedName>
    <definedName name="AS2HasNoAutoHeaderFooter">"OFF"</definedName>
    <definedName name="CAN_DOI_TAI_KHOAN">#REF!</definedName>
    <definedName name="CF_AccruedExpenses">#REF!</definedName>
    <definedName name="CF_Cash">#REF!</definedName>
    <definedName name="CF_CurrentLTDebit">#REF!</definedName>
    <definedName name="CF_DeferredTax">#REF!</definedName>
    <definedName name="CF_Dividends">#REF!</definedName>
    <definedName name="CF_Intangibles">#REF!</definedName>
    <definedName name="CF_Inventories">#REF!</definedName>
    <definedName name="CF_Investments">#REF!</definedName>
    <definedName name="CF_LTDebt">#REF!</definedName>
    <definedName name="CF_NetIncome">#REF!</definedName>
    <definedName name="CF_Payables">#REF!</definedName>
    <definedName name="CF_PrepaidExpenses">#REF!</definedName>
    <definedName name="CF_Property">#REF!</definedName>
    <definedName name="CF_Receivables">#REF!</definedName>
    <definedName name="CF_Shares">#REF!</definedName>
    <definedName name="CF_Taxation">#REF!</definedName>
    <definedName name="CHI_TIET_CAC_TAI_KHOAN">#REF!</definedName>
    <definedName name="Chiphiphtra">'[5]Thu #'!#REF!</definedName>
    <definedName name="City">#REF!</definedName>
    <definedName name="Code" hidden="1">#REF!</definedName>
    <definedName name="Company">#REF!</definedName>
    <definedName name="Country">#REF!</definedName>
    <definedName name="cy_net_income" localSheetId="1">'BCKQKD'!#REF!</definedName>
    <definedName name="cy_ret_earn_beg" localSheetId="1">'BCKQKD'!#REF!</definedName>
    <definedName name="cy_retained_earnings" localSheetId="1">'BCKQKD'!#REF!</definedName>
    <definedName name="cy_retained_earnings" localSheetId="2">'[6]IS1'!#REF!</definedName>
    <definedName name="cy_retained_earnings">'[1]Income Statement1'!#REF!</definedName>
    <definedName name="cy_share_equity">#REF!</definedName>
    <definedName name="data1" hidden="1">#REF!</definedName>
    <definedName name="data2" hidden="1">#REF!</definedName>
    <definedName name="data3" hidden="1">#REF!</definedName>
    <definedName name="Discount" hidden="1">#REF!</definedName>
    <definedName name="display_area_2" hidden="1">#REF!</definedName>
    <definedName name="Email">#REF!</definedName>
    <definedName name="F">'[4]CD2000'!$D$3,'[4]CD2000'!$D:$D</definedName>
    <definedName name="Fax">#REF!</definedName>
    <definedName name="FCode" hidden="1">#REF!</definedName>
    <definedName name="HiddenRows" hidden="1">#REF!</definedName>
    <definedName name="khoi_lien_ket">#REF!</definedName>
    <definedName name="KIEUHOST">#REF!</definedName>
    <definedName name="KIEUVT">#REF!</definedName>
    <definedName name="Masoco">#REF!</definedName>
    <definedName name="Masono">#REF!</definedName>
    <definedName name="Name">#REF!</definedName>
    <definedName name="OrderTable" hidden="1">#REF!</definedName>
    <definedName name="Phainop">'[5]Thu #'!#REF!</definedName>
    <definedName name="Phaitra">'[5]Phai tra'!$G$5:$H$5</definedName>
    <definedName name="Phone">#REF!</definedName>
    <definedName name="_xlnm.Print_Titles">$5:$6</definedName>
    <definedName name="ProdForm" hidden="1">#REF!</definedName>
    <definedName name="Product" hidden="1">#REF!</definedName>
    <definedName name="py_net_income" localSheetId="1">'BCKQKD'!#REF!</definedName>
    <definedName name="py_ret_earn_beg" localSheetId="1">'BCKQKD'!#REF!</definedName>
    <definedName name="py_retained_earnings" localSheetId="1">'BCKQKD'!#REF!</definedName>
    <definedName name="py_retained_earnings" localSheetId="2">'[6]IS1'!#REF!</definedName>
    <definedName name="py_retained_earnings">'[1]Income Statement1'!#REF!</definedName>
    <definedName name="py_share_equity">#REF!</definedName>
    <definedName name="RCArea" hidden="1">#REF!</definedName>
    <definedName name="Sè_CT">#REF!</definedName>
    <definedName name="sort">#REF!</definedName>
    <definedName name="Sotien">#REF!</definedName>
    <definedName name="SpecialPrice" hidden="1">#REF!</definedName>
    <definedName name="State">#REF!</definedName>
    <definedName name="tbl_ProdInfo" hidden="1">#REF!</definedName>
    <definedName name="TENHOST">#REF!</definedName>
    <definedName name="TENVT">#REF!</definedName>
    <definedName name="TextRefCopy1">'[2]5441'!#REF!</definedName>
    <definedName name="TextRefCopyRangeCount" hidden="1">1</definedName>
    <definedName name="Thue">'[5]Thu #'!#REF!</definedName>
    <definedName name="TienUSD">'[3]Dulieu'!$K:$K</definedName>
    <definedName name="TKco">#REF!</definedName>
    <definedName name="TKno">#REF!</definedName>
    <definedName name="Tsthieu">'[5]Thu #'!#REF!</definedName>
    <definedName name="Tsthua">'[5]Thu #'!#REF!</definedName>
    <definedName name="XREF_COLUMN_1" hidden="1">#REF!</definedName>
    <definedName name="XRefActiveRow" hidden="1">#REF!</definedName>
    <definedName name="XRefColumnsCount" hidden="1">1</definedName>
    <definedName name="XRefPaste1" hidden="1">#REF!</definedName>
    <definedName name="XRefPaste1Row" hidden="1">#REF!</definedName>
    <definedName name="XRefPaste2" hidden="1">#REF!</definedName>
    <definedName name="XRefPaste2Row" hidden="1">#REF!</definedName>
    <definedName name="XRefPaste3" hidden="1">#REF!</definedName>
    <definedName name="XRefPaste3Row" hidden="1">#REF!</definedName>
    <definedName name="XRefPasteRangeCount" hidden="1">3</definedName>
    <definedName name="Zip">#REF!</definedName>
  </definedNames>
  <calcPr fullCalcOnLoad="1"/>
</workbook>
</file>

<file path=xl/comments1.xml><?xml version="1.0" encoding="utf-8"?>
<comments xmlns="http://schemas.openxmlformats.org/spreadsheetml/2006/main">
  <authors>
    <author>VNN.R9</author>
  </authors>
  <commentList>
    <comment ref="F87" authorId="0">
      <text>
        <r>
          <rPr>
            <b/>
            <sz val="8"/>
            <rFont val="Tahoma"/>
            <family val="0"/>
          </rPr>
          <t>VNN.R9:</t>
        </r>
        <r>
          <rPr>
            <sz val="8"/>
            <rFont val="Tahoma"/>
            <family val="0"/>
          </rPr>
          <t xml:space="preserve">
thue TNDN quy i= 14.720.996d
</t>
        </r>
      </text>
    </comment>
    <comment ref="H19" authorId="0">
      <text>
        <r>
          <rPr>
            <b/>
            <sz val="8"/>
            <rFont val="Tahoma"/>
            <family val="0"/>
          </rPr>
          <t>VNN.R9:</t>
        </r>
        <r>
          <rPr>
            <sz val="8"/>
            <rFont val="Tahoma"/>
            <family val="0"/>
          </rPr>
          <t xml:space="preserve">
Khoan cho Hai An vay va Cty lien doanh Mas vay</t>
        </r>
      </text>
    </comment>
    <comment ref="J22" authorId="0">
      <text>
        <r>
          <rPr>
            <b/>
            <sz val="8"/>
            <rFont val="Tahoma"/>
            <family val="0"/>
          </rPr>
          <t>VNN.R9:</t>
        </r>
        <r>
          <rPr>
            <sz val="8"/>
            <rFont val="Tahoma"/>
            <family val="0"/>
          </rPr>
          <t xml:space="preserve">
Phai thu cua 2 tau HP va HP45</t>
        </r>
      </text>
    </comment>
    <comment ref="H31" authorId="0">
      <text>
        <r>
          <rPr>
            <b/>
            <sz val="8"/>
            <rFont val="Tahoma"/>
            <family val="0"/>
          </rPr>
          <t>VNN.R9:</t>
        </r>
        <r>
          <rPr>
            <sz val="8"/>
            <rFont val="Tahoma"/>
            <family val="0"/>
          </rPr>
          <t xml:space="preserve">
Tru di SP do cua tau HP va HP 45</t>
        </r>
      </text>
    </comment>
    <comment ref="H87" authorId="0">
      <text>
        <r>
          <rPr>
            <b/>
            <sz val="8"/>
            <rFont val="Tahoma"/>
            <family val="0"/>
          </rPr>
          <t>VNN.R9:</t>
        </r>
        <r>
          <rPr>
            <sz val="8"/>
            <rFont val="Tahoma"/>
            <family val="0"/>
          </rPr>
          <t xml:space="preserve">
Cong them phan thue dau ra cua tau HP va HP 45 va thue TNDN phan thu them lai cua 2 tau HP va HP 45= 26.415.883</t>
        </r>
      </text>
    </comment>
    <comment ref="H116" authorId="0">
      <text>
        <r>
          <rPr>
            <b/>
            <sz val="8"/>
            <rFont val="Tahoma"/>
            <family val="0"/>
          </rPr>
          <t>VNN.R9:</t>
        </r>
        <r>
          <rPr>
            <sz val="8"/>
            <rFont val="Tahoma"/>
            <family val="0"/>
          </rPr>
          <t xml:space="preserve">
Cong them phan lai sau thue cua 2 tau HP va HP 45 = 79.247.647d</t>
        </r>
      </text>
    </comment>
  </commentList>
</comments>
</file>

<file path=xl/sharedStrings.xml><?xml version="1.0" encoding="utf-8"?>
<sst xmlns="http://schemas.openxmlformats.org/spreadsheetml/2006/main" count="745" uniqueCount="465">
  <si>
    <t>Trình bày giá trị và lý do của các khoản tiền và tương đương tiền lớn do doanh nghiệp nắm giữ nhưng không được sử dụng do có sự hạn chế của pháp luật hoặc các ràng buộc khác mà doanh nghiệp phải thực hiện</t>
  </si>
  <si>
    <t>Giám đốc Công ty</t>
  </si>
  <si>
    <t>A-</t>
  </si>
  <si>
    <t>I-</t>
  </si>
  <si>
    <t>1.</t>
  </si>
  <si>
    <t>2.</t>
  </si>
  <si>
    <t>II-</t>
  </si>
  <si>
    <t>III-</t>
  </si>
  <si>
    <t>3.</t>
  </si>
  <si>
    <t>4.</t>
  </si>
  <si>
    <t>5.</t>
  </si>
  <si>
    <t>6.</t>
  </si>
  <si>
    <t>IV-</t>
  </si>
  <si>
    <t>V-</t>
  </si>
  <si>
    <t>B-</t>
  </si>
  <si>
    <t>-</t>
  </si>
  <si>
    <t>7.</t>
  </si>
  <si>
    <t>8.</t>
  </si>
  <si>
    <t>9.</t>
  </si>
  <si>
    <t>10.</t>
  </si>
  <si>
    <t>11.</t>
  </si>
  <si>
    <t>12.</t>
  </si>
  <si>
    <t>13.</t>
  </si>
  <si>
    <t>14.</t>
  </si>
  <si>
    <t>15.</t>
  </si>
  <si>
    <t>16.</t>
  </si>
  <si>
    <t>17.</t>
  </si>
  <si>
    <t>18.</t>
  </si>
  <si>
    <t>VND</t>
  </si>
  <si>
    <t>V.01</t>
  </si>
  <si>
    <t>V.02</t>
  </si>
  <si>
    <t>V.03</t>
  </si>
  <si>
    <t>V.04</t>
  </si>
  <si>
    <t>V.05</t>
  </si>
  <si>
    <t>V.06</t>
  </si>
  <si>
    <t>V.07</t>
  </si>
  <si>
    <t>V.08</t>
  </si>
  <si>
    <t>V.09</t>
  </si>
  <si>
    <t>V.10</t>
  </si>
  <si>
    <t>V.11</t>
  </si>
  <si>
    <t>V.12</t>
  </si>
  <si>
    <t>V.13</t>
  </si>
  <si>
    <t>V.14</t>
  </si>
  <si>
    <t>V.21</t>
  </si>
  <si>
    <t>V.15</t>
  </si>
  <si>
    <t>V.16</t>
  </si>
  <si>
    <t>V.17</t>
  </si>
  <si>
    <t>V.18</t>
  </si>
  <si>
    <t>V.19</t>
  </si>
  <si>
    <t>V.20</t>
  </si>
  <si>
    <t>V.22</t>
  </si>
  <si>
    <t>V.23</t>
  </si>
  <si>
    <t>V.24</t>
  </si>
  <si>
    <t>VII.34</t>
  </si>
  <si>
    <t>Mẫu số B01-DN</t>
  </si>
  <si>
    <t>Ban hành theo QĐ số 15/2006/QĐ-BTC ngày 20/03/2006 của Bộ trưởng BTC</t>
  </si>
  <si>
    <t>Đơn vị tính: VND</t>
  </si>
  <si>
    <t>TÀI SẢN</t>
  </si>
  <si>
    <t>Mã số</t>
  </si>
  <si>
    <t>Thuyết minh</t>
  </si>
  <si>
    <t>TÀI SẢN NGẮN HẠN</t>
  </si>
  <si>
    <t>Tiền và các khoản tương đương tiền</t>
  </si>
  <si>
    <t>Tiền</t>
  </si>
  <si>
    <t>Các khoản tương đương tiền</t>
  </si>
  <si>
    <t>Các khoản đầu tư tài chính ngắn hạn</t>
  </si>
  <si>
    <t>Đầu tư ngắn hạn</t>
  </si>
  <si>
    <t>Dự phòng giảm giá đầu tư ngắn hạn</t>
  </si>
  <si>
    <t>Các khoản phải thu ngắn hạn</t>
  </si>
  <si>
    <t>Phải thu khách hàng</t>
  </si>
  <si>
    <t>Trả trước cho người bán</t>
  </si>
  <si>
    <t>Phải thu nội bộ ngắn hạn</t>
  </si>
  <si>
    <t>Phải thu theo tiến độ kế hoạch hợp đồng xây dựng</t>
  </si>
  <si>
    <t>Các khoản phải thu khác</t>
  </si>
  <si>
    <t>Dự phòng phải thu ngắn hạn khó đòi</t>
  </si>
  <si>
    <t>Hàng tồn kho</t>
  </si>
  <si>
    <t>Dự phòng giảm giá hàng tồn kho</t>
  </si>
  <si>
    <t>Tài sản ngắn hạn khác</t>
  </si>
  <si>
    <t>Chi phí trả trước ngắn hạn</t>
  </si>
  <si>
    <t>Thuế GTGT được khấu trừ</t>
  </si>
  <si>
    <t>Thuế và các khoản khác phải thu Nhà nước</t>
  </si>
  <si>
    <t>TÀI SẢN DÀI HẠN</t>
  </si>
  <si>
    <t>Các khoản phải thu dài hạn</t>
  </si>
  <si>
    <t>Phải thu dài hạn của khách hàng</t>
  </si>
  <si>
    <t>Vốn kinh doanh ở đơn vị trực thuộc</t>
  </si>
  <si>
    <t>Phải thu dài hạn nội bộ</t>
  </si>
  <si>
    <t>Phải thu dài hạn khác</t>
  </si>
  <si>
    <t>Dự phòng phải thu dài hạn khó đòi</t>
  </si>
  <si>
    <t>Tài sản cố định</t>
  </si>
  <si>
    <t>Tài sản cố định hữu hình</t>
  </si>
  <si>
    <t>Nguyên giá</t>
  </si>
  <si>
    <t>Giá trị hao mòn luỹ kế</t>
  </si>
  <si>
    <t>Tài sản cố định thuê tài chính</t>
  </si>
  <si>
    <t>Tài sản cố định vô hình</t>
  </si>
  <si>
    <t>Chi phí xây dựng cơ bản dở dang</t>
  </si>
  <si>
    <t>Bất động sản đầu tư</t>
  </si>
  <si>
    <t>Các khoản đầu tư tài chính dài hạn</t>
  </si>
  <si>
    <t>Đầu tư vào công ty con</t>
  </si>
  <si>
    <t>Đầu tư vào công ty liên kết, liên doanh</t>
  </si>
  <si>
    <t>Đầu tư dài hạn khác</t>
  </si>
  <si>
    <t>Dự phòng giảm giá đầu tư tài chính dài hạn</t>
  </si>
  <si>
    <t>Tài sản dài hạn khác</t>
  </si>
  <si>
    <t>Chi phí trả trước dài hạn</t>
  </si>
  <si>
    <t>Tài sản thuế thu nhập hoãn lại</t>
  </si>
  <si>
    <t>TỔNG CỘNG TÀI SẢN</t>
  </si>
  <si>
    <t>NGUỒN VỐN</t>
  </si>
  <si>
    <t>NỢ PHẢI TRẢ</t>
  </si>
  <si>
    <t>Nợ ngắn hạn</t>
  </si>
  <si>
    <t>Vay và nợ ngắn hạn</t>
  </si>
  <si>
    <t>Phải trả người bán</t>
  </si>
  <si>
    <t>Người mua trả tiền trước</t>
  </si>
  <si>
    <t>Thuế và các khoản phải nộp Nhà nước</t>
  </si>
  <si>
    <t>Phải trả người lao động</t>
  </si>
  <si>
    <t>Chi phí phải trả</t>
  </si>
  <si>
    <t>Phải trả nội bộ</t>
  </si>
  <si>
    <t>Phải trả theo tiến độ kế hoạch hợp đồng xây dựng</t>
  </si>
  <si>
    <t>Các khoản phải trả, phải nộp ngắn hạn khác</t>
  </si>
  <si>
    <t>Dự phòng phải trả ngắn hạn</t>
  </si>
  <si>
    <t>Nợ dài hạn</t>
  </si>
  <si>
    <t>Phải trả dài hạn người bán</t>
  </si>
  <si>
    <t>Phải trả dài hạn nội bộ</t>
  </si>
  <si>
    <t>Phải trả dài hạn khác</t>
  </si>
  <si>
    <t>Vay và nợ dài hạn</t>
  </si>
  <si>
    <t>Thuế thu nhập hoãn lại phải trả</t>
  </si>
  <si>
    <t>Dự phòng trợ cấp mất việc làm</t>
  </si>
  <si>
    <t>Dự phòng phải trả dài hạn</t>
  </si>
  <si>
    <t>VỐN CHỦ SỞ HỮU</t>
  </si>
  <si>
    <t>Vốn chủ sở hữu</t>
  </si>
  <si>
    <t>Vốn đầu tư của chủ sở hữu</t>
  </si>
  <si>
    <t>Thặng dư vốn cổ phần</t>
  </si>
  <si>
    <t>Vốn khác của chủ sở hữu</t>
  </si>
  <si>
    <t>Cổ phiếu quỹ</t>
  </si>
  <si>
    <t>Chênh lệch đánh giá lại tài sản</t>
  </si>
  <si>
    <t>Chênh lệch tỷ giá hối đoái</t>
  </si>
  <si>
    <t>Quỹ đầu tư phát triển</t>
  </si>
  <si>
    <t>Quỹ dự phòng tài chính</t>
  </si>
  <si>
    <t>Quỹ khác thuộc vốn chủ sở hữu</t>
  </si>
  <si>
    <t>Lợi nhuận sau thuế chưa phân phối</t>
  </si>
  <si>
    <t>Nguồn vốn đầu tư XDCB</t>
  </si>
  <si>
    <t>TỔNG CỘNG NGUỒN VỐN</t>
  </si>
  <si>
    <t>CÁC CHỈ TIÊU NGOÀI BẢNG CÂN ĐỐI KẾ TOÁN</t>
  </si>
  <si>
    <t>CHỈ TIÊU</t>
  </si>
  <si>
    <t>Tài sản thuê ngoài (VND)</t>
  </si>
  <si>
    <t>Vật tư, hàng hoá nhận giữ hộ, nhận gia công (VND)</t>
  </si>
  <si>
    <t>Hàng hóa nhận bán hộ, nhận ký gửi, ký cược (VND)</t>
  </si>
  <si>
    <t>Nợ khó đòi đã xử lý (VND)</t>
  </si>
  <si>
    <t>Ngoại tệ các loại</t>
  </si>
  <si>
    <t>Dự toán chi sự nghiệp, dự án (VND)</t>
  </si>
  <si>
    <t>Mẫu số B02-DN</t>
  </si>
  <si>
    <t>Doanh thu bán hàng và cung cấp dịch vụ</t>
  </si>
  <si>
    <t>Các khoản giảm trừ doanh thu</t>
  </si>
  <si>
    <t>Doanh thu thuần về bán hàng và cung cấp dịch vụ</t>
  </si>
  <si>
    <t>Giá vốn hàng bán</t>
  </si>
  <si>
    <t>Lợi nhuận gộp về bán hàng và cung cấp dịch vụ</t>
  </si>
  <si>
    <t>Doanh thu hoạt động tài chính</t>
  </si>
  <si>
    <t>Chi phí tài chính</t>
  </si>
  <si>
    <t>Trong đó: Chi phí lãi vay</t>
  </si>
  <si>
    <t>Chi phí bán hàng</t>
  </si>
  <si>
    <t>Chi phí quản lý doanh nghiệp</t>
  </si>
  <si>
    <t>Lợi nhuận thuần từ hoạt động kinh doanh</t>
  </si>
  <si>
    <t>Thu nhập khác</t>
  </si>
  <si>
    <t>Chi phí khác</t>
  </si>
  <si>
    <t>Lợi nhuận khác</t>
  </si>
  <si>
    <t>Tổng lợi nhuận kế toán trước thuế</t>
  </si>
  <si>
    <t>Chi phí thuế TNDN hiện hành</t>
  </si>
  <si>
    <t>Chi phí thuế TNDN hoãn lại</t>
  </si>
  <si>
    <t>Lợi nhuận sau thuế thu nhập doanh nghiệp</t>
  </si>
  <si>
    <t>Lãi cơ bản trên cổ phiếu (*)</t>
  </si>
  <si>
    <t>(*) Chỉ tiêu này chỉ áp dụng đối với Công ty cổ phần</t>
  </si>
  <si>
    <t>Mẫu số B03-DN</t>
  </si>
  <si>
    <t>I. Lưu chuyển tiền từ hoạt động kinh doanh</t>
  </si>
  <si>
    <t>Tiền thu khác từ hoạt động kinh doanh</t>
  </si>
  <si>
    <t>Tiền chi khác từ hoạt động kinh doanh</t>
  </si>
  <si>
    <t>Lưu chuyển tiền thuần từ hoạt động kinh doanh</t>
  </si>
  <si>
    <t>II. Lưu chuyển tiền từ hoạt động đầu tư</t>
  </si>
  <si>
    <t>Tiền chi để mua sắm, xây dựng TSCĐ và các tài sản dài hạn khác</t>
  </si>
  <si>
    <t>Tiền thu từ thanh lý, nhượng bán TSCĐ và các tài sản dài hạn khác</t>
  </si>
  <si>
    <t>Tiền chi cho vay, mua các công cụ nợ của đơn vị khác</t>
  </si>
  <si>
    <t>Tiền thu hồi cho vay, bán lại các công cụ nợ của đơn vị khác</t>
  </si>
  <si>
    <t>Tiền chi đầu tư vốn góp vào đơn vị khác</t>
  </si>
  <si>
    <t>Tiền thu hồi đầu tư góp vốn vào đơn vị khác</t>
  </si>
  <si>
    <t>Tiền thu lãi cho vay, cổ tức và lợi nhuận được chia</t>
  </si>
  <si>
    <t>Lưu chuyển tiền thuần từ hoạt động đầu tư</t>
  </si>
  <si>
    <t>III. Lưu chuyển tiền từ hoạt động tài chính</t>
  </si>
  <si>
    <t>Tiền thu từ phát hành cổ phiếu, nhận vốn góp của chủ sở hữu</t>
  </si>
  <si>
    <t>Tiền chi trả vốn góp cho các chủ sở hữu, mua lại cổ phiếu của doanh nghiệp đã phát hành</t>
  </si>
  <si>
    <t>Tiền vay ngắn hạn, dài hạn nhận được</t>
  </si>
  <si>
    <t>Tiền chi trả nợ gốc vay</t>
  </si>
  <si>
    <t>Tiền chi trả nợ thuê tài chính</t>
  </si>
  <si>
    <t>Cổ tức, lợi nhuận đã trả cho chủ sở hữu</t>
  </si>
  <si>
    <t>Lưu chuyển tiền thuần từ hoạt động tài chính</t>
  </si>
  <si>
    <t>Lưu chuyển tiền thuần trong kỳ</t>
  </si>
  <si>
    <t>Tiền và tương đương tiền đầu kỳ</t>
  </si>
  <si>
    <t>Ảnh hưởng của thay đổi tỷ giá hối đoái quy đổi ngoại tệ</t>
  </si>
  <si>
    <t>Tiền và tương đương tiền cuối kỳ</t>
  </si>
  <si>
    <t>(Theo phương pháp gián tiếp)</t>
  </si>
  <si>
    <t>1. Lợi nhuận trước thuế</t>
  </si>
  <si>
    <t>2. Điều chỉnh cho các khoản</t>
  </si>
  <si>
    <t>Khấu hao TSCĐ</t>
  </si>
  <si>
    <t>Các khoản dự phòng</t>
  </si>
  <si>
    <t>Lãi, lỗ chênh lệch tỷ giá hối đoái chưa thực hiện</t>
  </si>
  <si>
    <t>Lãi, lỗ từ hoạt động đầu tư</t>
  </si>
  <si>
    <t>Chi phí lãi vay</t>
  </si>
  <si>
    <t>3. Lợi nhuận từ hoạt động kinh doanh trước thay đổi vốn lưu động</t>
  </si>
  <si>
    <t>Tăng, giảm các khoản phải thu</t>
  </si>
  <si>
    <t>Tăng, giảm hàng tồn kho</t>
  </si>
  <si>
    <t>Tăng, giảm các khoản phải trả (không kể lãi vay phải trả, thuế thu nhập phải nộp)</t>
  </si>
  <si>
    <t>Tăng giảm chi phí trả trước</t>
  </si>
  <si>
    <t>Tiền lãi vay đã trả</t>
  </si>
  <si>
    <t>Thuế thu nhập doanh nghiệp đã nộp</t>
  </si>
  <si>
    <t>Tiền mặt</t>
  </si>
  <si>
    <t>Tiền gửi ngân hàng</t>
  </si>
  <si>
    <t>Cộng</t>
  </si>
  <si>
    <t>CÁC KHOẢN ĐẦU TƯ TÀI CHÍNH NGẮN HẠN</t>
  </si>
  <si>
    <t>Chứng khoán đầu tư ngắn hạn</t>
  </si>
  <si>
    <t>CÁC KHOẢN PHẢI THU KHÁC</t>
  </si>
  <si>
    <t>Phải thu khác</t>
  </si>
  <si>
    <t>HÀNG TỒN KHO</t>
  </si>
  <si>
    <t>Giá trị hoàn nhập dự phòng giảm giá hàng tồn kho trong năm:</t>
  </si>
  <si>
    <t>Giá trị hàng tồn kho dùng để thế chấp cho các khoản nợ:</t>
  </si>
  <si>
    <t>Lý do trích thêm hoặc hoàn nhập dự phòng giảm giá hàng tồn kho:</t>
  </si>
  <si>
    <t>THUẾ VÀ CÁC KHOẢN KHÁC PHẢI THU NHÀ NƯỚC</t>
  </si>
  <si>
    <t>Thuế GTGT nộp thừa</t>
  </si>
  <si>
    <t>Thuế thu nhập doanh nghiệp nộp thừa</t>
  </si>
  <si>
    <t>Thuế thu nhập cá nhân nộp thừa</t>
  </si>
  <si>
    <t>Thuế khác nộp thừa</t>
  </si>
  <si>
    <t>Các khoản khác phải thu Nhà nước</t>
  </si>
  <si>
    <t>CHI PHÍ XÂY DỰNG CƠ BẢN DỞ DANG</t>
  </si>
  <si>
    <t>CÁC KHOẢN ĐẦU TƯ DÀI HẠN KHÁC</t>
  </si>
  <si>
    <t>TÀI SẢN THUẾ THU NHẬP HOÃN LẠI</t>
  </si>
  <si>
    <t>VAY VÀ NỢ NGẮN HẠN</t>
  </si>
  <si>
    <t>Vay ngắn hạn</t>
  </si>
  <si>
    <t>THUẾ VÀ CÁC KHOẢN PHẢI NỘP NHÀ NƯỚC</t>
  </si>
  <si>
    <t>Thuế GTGT</t>
  </si>
  <si>
    <t>Thuế tiêu thụ đặc biệt</t>
  </si>
  <si>
    <t>Thuế thu nhập doanh nghiệp</t>
  </si>
  <si>
    <t>Thuế nhà đất và tiền thuê đất</t>
  </si>
  <si>
    <t>CHI PHÍ PHẢI TRẢ</t>
  </si>
  <si>
    <t>Chi phí phải trả khác</t>
  </si>
  <si>
    <t>CÁC KHOẢN PHẢI TRẢ PHẢI NỘP NGẮN HẠN KHÁC</t>
  </si>
  <si>
    <t>Kinh phí công đoàn</t>
  </si>
  <si>
    <t>Bảo hiểm xã hội</t>
  </si>
  <si>
    <t>VAY VÀ NỢ DÀI HẠN</t>
  </si>
  <si>
    <t>Vay dài hạn</t>
  </si>
  <si>
    <t>DOANH THU BÁN HÀNG VÀ CUNG CẤP DỊCH VỤ</t>
  </si>
  <si>
    <t>CÁC KHOẢN GIẢM TRỪ</t>
  </si>
  <si>
    <t>Chiết khấu thương mại</t>
  </si>
  <si>
    <t>Giảm giá hàng bán</t>
  </si>
  <si>
    <t>Hàng bán bị trả lại</t>
  </si>
  <si>
    <t>Thuế GTGT phải nộp (phương pháp trực tiếp)</t>
  </si>
  <si>
    <t>Thuế xuất khẩu</t>
  </si>
  <si>
    <t>DOANH THU THUẦN VỀ BÁN HÀNG VÀ CUNG CẤP DỊCH VỤ</t>
  </si>
  <si>
    <t>GIÁ VỐN HÀNG BÁN</t>
  </si>
  <si>
    <t>DOANH THU HOẠT ĐỘNG TÀI CHÍNH</t>
  </si>
  <si>
    <t>Lãi tiền gửi</t>
  </si>
  <si>
    <t>Lãi đầu tư trái phiếu, kỳ phiếu, tín phiếu</t>
  </si>
  <si>
    <t>Cổ tức, lợi nhuận được chia</t>
  </si>
  <si>
    <t>Lãi chênh lệch tỷ giá đã thực hiện</t>
  </si>
  <si>
    <t>Lãi chênh lệch tỷ giá chưa thực hiện</t>
  </si>
  <si>
    <t>Doanh thu hoạt động tài chính khác</t>
  </si>
  <si>
    <t>CHI PHÍ TÀI CHÍNH</t>
  </si>
  <si>
    <t>Chiết khấu thanh toán, lãi bán hàng trả chậm</t>
  </si>
  <si>
    <t>Lỗ chênh lệch tỷ giá đã thực hiện</t>
  </si>
  <si>
    <t>Lỗ chênh lệch tỷ giá chưa thực hiện</t>
  </si>
  <si>
    <t>Chi phí tài chính khác</t>
  </si>
  <si>
    <t>CHI PHÍ THUẾ THU NHẬP DOANH NGHIỆP HIỆN HÀNH</t>
  </si>
  <si>
    <t>Chi phí thuế TNDN tính trên thu nhập chịu thuế năm hiện hành</t>
  </si>
  <si>
    <t>Điều chỉnh chi phí thuế TNDN của các năm trước vào chi phí thuế thu nhập hiện hành năm nay</t>
  </si>
  <si>
    <t>CHI PHÍ THUẾ THU NHẬP DOANH NGHIỆP HOÃN LẠI</t>
  </si>
  <si>
    <t>Chi phí khấu hao TSCĐ</t>
  </si>
  <si>
    <t>Chi phí dịch vụ mua ngoài</t>
  </si>
  <si>
    <t>Khoản mục</t>
  </si>
  <si>
    <t xml:space="preserve">NGUYÊN GIÁ </t>
  </si>
  <si>
    <t>Mua trong năm</t>
  </si>
  <si>
    <t>Đầu tư XDCB hoàn thành</t>
  </si>
  <si>
    <t>Tăng khác</t>
  </si>
  <si>
    <t>Chuyển sang BĐS đầu tư</t>
  </si>
  <si>
    <t>Thanh lý, nhượng bán</t>
  </si>
  <si>
    <t>Giảm khác</t>
  </si>
  <si>
    <t>GIÁ TRỊ HAO MÒN LUỸ KẾ</t>
  </si>
  <si>
    <t>Khấu hao trong năm</t>
  </si>
  <si>
    <t xml:space="preserve">GIÁ TRỊ CÒN LẠI </t>
  </si>
  <si>
    <t xml:space="preserve"> Nhà cửa, vật kiến trúc </t>
  </si>
  <si>
    <t xml:space="preserve"> Máy móc thiết bị </t>
  </si>
  <si>
    <t xml:space="preserve"> Phương tiện vận tải </t>
  </si>
  <si>
    <t xml:space="preserve"> Dụng cụ quản lý </t>
  </si>
  <si>
    <t>TIỀN VÀ CÁC KHOẢN TƯƠNG ĐƯƠNG TIỀN</t>
  </si>
  <si>
    <t>Tổng lợi nhuận kế toán</t>
  </si>
  <si>
    <t>Các khoản điều chỉnh tăng giảm lợi nhuận kế toán</t>
  </si>
  <si>
    <t>Các khoản điều chỉnh tăng</t>
  </si>
  <si>
    <t>Dự phòng trợ cấp thôi việc</t>
  </si>
  <si>
    <t>Lãi tỷ giá chưa thực hiện năm trước chuyển sang</t>
  </si>
  <si>
    <t>Các khoản khác</t>
  </si>
  <si>
    <t>Các khoản điều chỉnh giảm</t>
  </si>
  <si>
    <t>Lỗ tỷ giá chưa thực hiện năm trước chuyển sang</t>
  </si>
  <si>
    <t>Lỗ năm trước chuyển sang</t>
  </si>
  <si>
    <t>Tổng lợi nhuận chịu thuế</t>
  </si>
  <si>
    <t>Thuế suất thuế TNDN</t>
  </si>
  <si>
    <t>Theo giấy phép</t>
  </si>
  <si>
    <t>Thực tế</t>
  </si>
  <si>
    <t>Tỷ lệ góp vốn (%)</t>
  </si>
  <si>
    <t>Đầu tư dài hạn thuần</t>
  </si>
  <si>
    <t>V.25</t>
  </si>
  <si>
    <t>V.26</t>
  </si>
  <si>
    <t>V.27</t>
  </si>
  <si>
    <t>V.28</t>
  </si>
  <si>
    <t>V.29</t>
  </si>
  <si>
    <t>V.30</t>
  </si>
  <si>
    <t>V.31</t>
  </si>
  <si>
    <t>CHI PHÍ TRẢ TRƯƠC NGẮN HẠN</t>
  </si>
  <si>
    <t>DỰ PHÒNG TRỢ CẤP MẤT VIỆC LÀM</t>
  </si>
  <si>
    <t>TÀI SẢN NGẮN HẠN KHÁC</t>
  </si>
  <si>
    <t>Tạm ứng</t>
  </si>
  <si>
    <t>Cầm cố, ký quỹ, ký cược ngắn hạn</t>
  </si>
  <si>
    <t>Tiền gửi có kỳ hạn</t>
  </si>
  <si>
    <t>Cho vay ngắn hạn</t>
  </si>
  <si>
    <t>V.32</t>
  </si>
  <si>
    <t>V.33</t>
  </si>
  <si>
    <t>Số đầu năm</t>
  </si>
  <si>
    <t>Trích lập trong năm</t>
  </si>
  <si>
    <t>Chi trong năm</t>
  </si>
  <si>
    <t>Số cuối năm</t>
  </si>
  <si>
    <t>CHI PHÍ BÁN HÀNG</t>
  </si>
  <si>
    <t>Chi phí nhân viên</t>
  </si>
  <si>
    <t>Chi phí vật liệu, bao bì</t>
  </si>
  <si>
    <t>Chi phí dụng cụ, đồ dùng</t>
  </si>
  <si>
    <t>Chi phí bằng tiền khác</t>
  </si>
  <si>
    <t>CHI PHÍ QUẢN LÝ DOANH NGHIỆP</t>
  </si>
  <si>
    <t>Chi phí nhân viên quản lý</t>
  </si>
  <si>
    <t>Chi phí đồ dùng văn phòng</t>
  </si>
  <si>
    <t>Thuế, phí và lệ phí</t>
  </si>
  <si>
    <t>THU NHẬP KHÁC</t>
  </si>
  <si>
    <t>CHI PHÍ KHÁC</t>
  </si>
  <si>
    <t>Thu từ thanh lý, nhượng bán TSCĐ</t>
  </si>
  <si>
    <t xml:space="preserve">Chi phí thanh lý, nhượng bán TSCĐ </t>
  </si>
  <si>
    <t>Phạt thuế, truy nộp thuế</t>
  </si>
  <si>
    <t>Tổng thuế thu nhập doanh nghiệp phải nộp</t>
  </si>
  <si>
    <t>VI.36</t>
  </si>
  <si>
    <t>VI.37</t>
  </si>
  <si>
    <t>VI.38</t>
  </si>
  <si>
    <t>VI.39</t>
  </si>
  <si>
    <t>VI.40</t>
  </si>
  <si>
    <t>VI.41</t>
  </si>
  <si>
    <t>VI.42</t>
  </si>
  <si>
    <t>VI.43</t>
  </si>
  <si>
    <t>VI.44</t>
  </si>
  <si>
    <t>VI.45</t>
  </si>
  <si>
    <t>VI.46</t>
  </si>
  <si>
    <t>VI.47</t>
  </si>
  <si>
    <t>VI.48</t>
  </si>
  <si>
    <t>Văn phòng Công ty</t>
  </si>
  <si>
    <t>Chi nhánh Miền Nam</t>
  </si>
  <si>
    <t>Ngân hàng Thương mại cổ phần Xăng dầu – Petrolimex</t>
  </si>
  <si>
    <t>Nguyên vật liệu</t>
  </si>
  <si>
    <t>Chi phí SXKD dở dang</t>
  </si>
  <si>
    <t>Trích trước tiền điện, nước, điện thoại phải trả</t>
  </si>
  <si>
    <t>Trích trước chi phí lãi vay</t>
  </si>
  <si>
    <t>Phải trả về cổ phần hoá</t>
  </si>
  <si>
    <t>Phải trả, phải nộp khác</t>
  </si>
  <si>
    <t>Hoạt động đóng mới và sửa chữa tàu biển</t>
  </si>
  <si>
    <t>Hoạt động sửa chữa cơ khí, phương tiện bộ</t>
  </si>
  <si>
    <t>Hoạt động thương mại</t>
  </si>
  <si>
    <t>Hoạt động khai thác bãi Container</t>
  </si>
  <si>
    <t>Hoạt động giao nhận vận tải</t>
  </si>
  <si>
    <t xml:space="preserve">Hoạt động khác </t>
  </si>
  <si>
    <t>Lãi tiền cho vay tổ chức, cá nhân</t>
  </si>
  <si>
    <t>Lãi trái phiếu phát hành</t>
  </si>
  <si>
    <t>Tiền hoa hồng bán hàng</t>
  </si>
  <si>
    <t>Thanh lí công cụ, dụng cụ, tôn vụn</t>
  </si>
  <si>
    <t>Tiền phạt do chứng khoán</t>
  </si>
  <si>
    <t>Chi phí đền bù thiên tai</t>
  </si>
  <si>
    <t>Cổ tức nhận được</t>
  </si>
  <si>
    <t>Nhà văn phòng bộ phận cung ứng</t>
  </si>
  <si>
    <t>Nhà cán tôn bãi 8A</t>
  </si>
  <si>
    <t>Xưởng SCT Máy Chai</t>
  </si>
  <si>
    <t>02 quả túi đệm khí</t>
  </si>
  <si>
    <t>Đường triền sửa chữa tàu</t>
  </si>
  <si>
    <t>Mua xe nâng TCM FD 25 Z -14  cho Xưởng SCT Hải An</t>
  </si>
  <si>
    <t>Vận tải và thương mại khác</t>
  </si>
  <si>
    <t>Nhà để xe khu vực 8A - bếp ăn</t>
  </si>
  <si>
    <t>Nhà cán tôn bãi 8A:Nhà cán tôn bãi 8A</t>
  </si>
  <si>
    <t>XDCB cty xếp dỡ Hải An</t>
  </si>
  <si>
    <t>Thi công lớp đá, lớp chống bụi</t>
  </si>
  <si>
    <t>Vay ngắn hạn ngân hàng</t>
  </si>
  <si>
    <t>Ngân hàng Công thương Ngô Quyền</t>
  </si>
  <si>
    <t>Ngân hàng TMCP Quốc tế VIB</t>
  </si>
  <si>
    <t>Ngân hàng Quân Đội - Chi nhánh Bắc Hải</t>
  </si>
  <si>
    <t>Vay các đối tượng khác</t>
  </si>
  <si>
    <t>Tổng Công ty Hàng hải Việt Nam</t>
  </si>
  <si>
    <t>Công ty TNHH Thương Mại Tùng Đạt</t>
  </si>
  <si>
    <t>Cán bộ công nhân viên</t>
  </si>
  <si>
    <t>Vay cán bộ công nhân viên</t>
  </si>
  <si>
    <t>Ngân hàng TM CP Hàng hải Việt Nam-Chi nhánh TPHCM</t>
  </si>
  <si>
    <t>Ngân hàng TM CP Hàng hải TPHCM</t>
  </si>
  <si>
    <t xml:space="preserve">Thuế TNCN </t>
  </si>
  <si>
    <t xml:space="preserve"> Ngân hàng Thương mại cổ phần Á Châu</t>
  </si>
  <si>
    <t xml:space="preserve"> Tiền gửi Ngân hàng Á Châu </t>
  </si>
  <si>
    <t xml:space="preserve"> Thẻ Ngân hàng Á Châu </t>
  </si>
  <si>
    <t xml:space="preserve"> Ký quỹ ngân hàng Á Châu </t>
  </si>
  <si>
    <t xml:space="preserve"> Ngân hàng Thương mại cổ phần Hàng hải Việt Nam</t>
  </si>
  <si>
    <t xml:space="preserve"> Ngân hàng TMCP Công thương Việt Nam Chi nhánh Ngô Quyền</t>
  </si>
  <si>
    <t xml:space="preserve"> Ngân hàng Thương mại cổ phần Đông Nam Á</t>
  </si>
  <si>
    <t xml:space="preserve"> Tiền gửi Kho bạc Nhà nước Hải Phòng</t>
  </si>
  <si>
    <t xml:space="preserve"> Ngân hàng Nông nghiệp và Phát triển Nông thôn Việt Nam</t>
  </si>
  <si>
    <t xml:space="preserve"> Ngân hàng Quân đội (Chi nhánh Bắc Hải)</t>
  </si>
  <si>
    <t xml:space="preserve"> Ngân hàng TMCP Kỹ thương việt Nam</t>
  </si>
  <si>
    <t xml:space="preserve"> Ngân hàng Thương mại cổ phần Quốc tế Việt Nam</t>
  </si>
  <si>
    <t>Ngân hàng TMCP Xăng dầu Petrolimex - Chi nhánh Hải Phòng</t>
  </si>
  <si>
    <t>Chi phí dự phòng</t>
  </si>
  <si>
    <t>Tiền phạt do vi phạm hợp đồng kinh tế</t>
  </si>
  <si>
    <t>Có TK 414</t>
  </si>
  <si>
    <t>Có TK 415</t>
  </si>
  <si>
    <t>Có TK 418</t>
  </si>
  <si>
    <t>Có TK 431</t>
  </si>
  <si>
    <t>CP ĐHCĐ thường niên</t>
  </si>
  <si>
    <t>Chi HĐQT</t>
  </si>
  <si>
    <t>Các giao dịch không bằng tiền ảnh hưởng đến LCTT</t>
  </si>
  <si>
    <t>31/12/2009</t>
  </si>
  <si>
    <t>01/01/2009</t>
  </si>
  <si>
    <t>01/01/2010</t>
  </si>
  <si>
    <t>31/03/2010</t>
  </si>
  <si>
    <t>Tổng công ty Hàng Hải Việt Nam</t>
  </si>
  <si>
    <t>Công ty CP cung ứng và Dịch vụ kỹ thuật Hàng Hải</t>
  </si>
  <si>
    <t>Chi phí trả trước ngắn hạn khác</t>
  </si>
  <si>
    <t>Công ty Cổ phần Đóng mới và Sửa chữa Tàu Hải An</t>
  </si>
  <si>
    <t>Công ty Cổ phần Hải Minh (góp vốn cổ phần)</t>
  </si>
  <si>
    <t>Lãi vay phải trả</t>
  </si>
  <si>
    <t>Số dư tại 01/01/2010</t>
  </si>
  <si>
    <t>Tại 01/01/2010</t>
  </si>
  <si>
    <t>Tại 31/03/2010</t>
  </si>
  <si>
    <t>CN</t>
  </si>
  <si>
    <t>Cty</t>
  </si>
  <si>
    <t>Tại ngày 31 tháng 03 năm 2010</t>
  </si>
  <si>
    <t>Cho năm tài chính kết thúc ngày 31/03/2010</t>
  </si>
  <si>
    <t>Xe tải 2,5 tấn</t>
  </si>
  <si>
    <t>QUÝ 1 NĂM 2010</t>
  </si>
  <si>
    <t>25%</t>
  </si>
  <si>
    <t>Công ty CP Cung ứng và DVKT Hàng Hải</t>
  </si>
  <si>
    <t>Đ/C: 8A Vạn Mỹ - NQ- Hải Phòng</t>
  </si>
  <si>
    <t>Người lập biểu</t>
  </si>
  <si>
    <t>Kế toán trưởng</t>
  </si>
  <si>
    <t xml:space="preserve">Giám đốc </t>
  </si>
  <si>
    <t>Người lập biểu                                          Kế toán trưởng</t>
  </si>
  <si>
    <t>Giám đốc</t>
  </si>
  <si>
    <t>TÀI SẢN CỐ ĐỊNH</t>
  </si>
  <si>
    <t>Quĩ khen thưởng phúc lợi</t>
  </si>
  <si>
    <t>Cty CP đóng mới và sửa chữa tàu Hải An</t>
  </si>
  <si>
    <t>Cty TNHH Dịch vụ container Maserco</t>
  </si>
  <si>
    <t>C</t>
  </si>
  <si>
    <t>Lợi ích cổ đông tối thiểu</t>
  </si>
  <si>
    <t>BẢNG CÂN ĐỐI  KẾ TOÁN HỢP NHẤT</t>
  </si>
  <si>
    <t>Phần lãi hoặc lỗ trong cty liên kết, liên doanh</t>
  </si>
  <si>
    <t>Lợi ích của cổ đông thiểu số</t>
  </si>
  <si>
    <t>Lợi nhuận sau thuế của CĐ của Cty mẹ</t>
  </si>
  <si>
    <t>BÁO CÁO KẾT QUẢ HOẠT ĐỘNG KINH DOANH HỢP NHẤT</t>
  </si>
  <si>
    <t>THUYẾT MINH BÁO CÁO TÀI CHÍNH HỢP NHẤT</t>
  </si>
  <si>
    <t>Tài sản thuế thu nhập hoãn lại phát sinh từ việc loại trừ lãi của các giao dịch nội bộ</t>
  </si>
  <si>
    <t>Chi phí ( thu nhập) của các giao dịch nội bộ chưa thực hiện</t>
  </si>
  <si>
    <t>LỢI NHUẬN SAU THUẾ THU NHẬP DOANH NGHIỆP</t>
  </si>
  <si>
    <t>Lợi nhuận của Công ty mẹ</t>
  </si>
  <si>
    <t>Lợi nhuận của Công ty con</t>
  </si>
  <si>
    <t>Số dư tại 31/03/2010</t>
  </si>
  <si>
    <t>Người lập biểu                                    Kê toán trưởng</t>
  </si>
  <si>
    <t>BÁO CÁO LƯU CHUYỂN TIỀN TỆ HỢP NHẤT</t>
  </si>
  <si>
    <t>Tạ Mạnh Cường</t>
  </si>
  <si>
    <t>Tổng cộng</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</si>
</sst>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_);\(#,##0\);&quot;-&quot;??_)"/>
    <numFmt numFmtId="169" formatCode="#,##0_)_%;\(#,##0\)_%;"/>
    <numFmt numFmtId="170" formatCode="&quot;$&quot;* #,##0_)_%;&quot;$&quot;* \(#,##0\)_%;&quot;$&quot;* &quot;-&quot;??_)_%;@_)_%"/>
    <numFmt numFmtId="171" formatCode="mmmm\ d\,\ yyyy"/>
    <numFmt numFmtId="172" formatCode="0_)%;\(0\)%"/>
    <numFmt numFmtId="173" formatCode="_ * #,##0_ ;_ * \-#,##0_ ;_ * &quot;-&quot;??_ ;_ @_ "/>
    <numFmt numFmtId="174" formatCode="* #,##0_);* \(#,##0\);&quot;-&quot;??_);@"/>
    <numFmt numFmtId="175" formatCode="* \(#,##0\);* #,##0_);&quot;-&quot;??_);@"/>
    <numFmt numFmtId="176" formatCode="#,##0.0_)_%;\(#,##0.0\)_%;\ \ .0_)_%"/>
    <numFmt numFmtId="177" formatCode="#,##0.00_)_%;\(#,##0.00\)_%;\ \ .00_)_%"/>
    <numFmt numFmtId="178" formatCode="#,##0.000_)_%;\(#,##0.000\)_%;\ \ .000_)_%"/>
    <numFmt numFmtId="179" formatCode="&quot;$&quot;* #,##0.0_)_%;&quot;$&quot;* \(#,##0.0\)_%;&quot;$&quot;* \ .0_)_%"/>
    <numFmt numFmtId="180" formatCode="&quot;$&quot;* #,##0.00_)_%;&quot;$&quot;* \(#,##0.00\)_%;&quot;$&quot;* \ .00_)_%"/>
    <numFmt numFmtId="181" formatCode="&quot;$&quot;* #,##0.000_)_%;&quot;$&quot;* \(#,##0.000\)_%;&quot;$&quot;* \ .000_)_%"/>
    <numFmt numFmtId="182" formatCode="_._.* #,##0_)_%;_._.* \(#,##0\)_%;_._.* 0_)_%;_._.@_)_%"/>
    <numFmt numFmtId="183" formatCode="_._.* #,##0.0_)_%;_._.* \(#,##0.0\)_%"/>
    <numFmt numFmtId="184" formatCode="_._.* #,##0.00_)_%;_._.* \(#,##0.00\)_%"/>
    <numFmt numFmtId="185" formatCode="_._.* #,##0.000_)_%;_._.* \(#,##0.000\)_%"/>
    <numFmt numFmtId="186" formatCode="_._.&quot;$&quot;* #,##0.0_)_%;_._.&quot;$&quot;* \(#,##0.0\)_%"/>
    <numFmt numFmtId="187" formatCode="_._.&quot;$&quot;* #,##0.00_)_%;_._.&quot;$&quot;* \(#,##0.00\)_%"/>
    <numFmt numFmtId="188" formatCode="_._.&quot;$&quot;* #,##0.000_)_%;_._.&quot;$&quot;* \(#,##0.000\)_%"/>
    <numFmt numFmtId="189" formatCode="_(0_)%;\(0\)%"/>
    <numFmt numFmtId="190" formatCode="_._._(* 0_)%;_._.* \(0\)%"/>
    <numFmt numFmtId="191" formatCode="_(0.0_)%;\(0.0\)%"/>
    <numFmt numFmtId="192" formatCode="_._._(* 0.0_)%;_._.* \(0.0\)%"/>
    <numFmt numFmtId="193" formatCode="_(0.00_)%;\(0.00\)%"/>
    <numFmt numFmtId="194" formatCode="_._._(* 0.00_)%;_._.* \(0.00\)%"/>
    <numFmt numFmtId="195" formatCode="_(0.000_)%;\(0.000\)%"/>
    <numFmt numFmtId="196" formatCode="_._._(* 0.000_)%;_._.* \(0.000\)%"/>
    <numFmt numFmtId="197" formatCode="_._.* \(#,##0\)_%;_._.* #,##0_)_%;_._.* 0_)_%;_._.@_)_%"/>
    <numFmt numFmtId="198" formatCode="_._.&quot;$&quot;* \(#,##0\)_%;_._.&quot;$&quot;* #,##0_)_%;_._.&quot;$&quot;* 0_)_%;_._.@_)_%"/>
    <numFmt numFmtId="199" formatCode="0%_);\(0%\)"/>
    <numFmt numFmtId="200" formatCode="_(* #,##0_);_(* \(#,##0\);_(* &quot;-&quot;??_);_(@_)"/>
    <numFmt numFmtId="201" formatCode="#,##0.0_)_%;\(#,##0.0\)_%;"/>
    <numFmt numFmtId="202" formatCode="#,##0.000_);\(#,##0.000\);"/>
    <numFmt numFmtId="203" formatCode="\(#,##0\);#,##0_);&quot;-&quot;??_)"/>
    <numFmt numFmtId="204" formatCode="\(#,##0.0\);#,##0.0_);"/>
    <numFmt numFmtId="205" formatCode="\(0\)%;0_)%"/>
    <numFmt numFmtId="206" formatCode="0.0_)%;\(0.0\)%"/>
    <numFmt numFmtId="207" formatCode="0.00_)%;\(0.00\)%"/>
    <numFmt numFmtId="208" formatCode="_ * #,##0_ ;_ * \(#,##0\)_ ;_ * &quot;-&quot;_ ;_ @_ "/>
    <numFmt numFmtId="209" formatCode="_ * #,##0_ ;_ * \(#,##0_)\ ;_ * &quot;-&quot;_ ;_ @_ "/>
    <numFmt numFmtId="210" formatCode="_ * #,##0_ ;_ * \(#,##0\)\ ;_ * &quot;-&quot;_ ;_ @_ "/>
    <numFmt numFmtId="211" formatCode="_ * #,##0_ ;_ * \ #,##0_ ;_ * &quot;-&quot;_ ;_ @_ "/>
    <numFmt numFmtId="212" formatCode="\(#,##0\);#,##0_);&quot;-&quot;??_);@"/>
    <numFmt numFmtId="213" formatCode="#,##0.0000000_$"/>
    <numFmt numFmtId="214" formatCode="&quot;$&quot;\ #,##0.00"/>
    <numFmt numFmtId="215" formatCode="&quot;$&quot;\ #,##0"/>
    <numFmt numFmtId="216" formatCode="&quot;$&quot;"/>
    <numFmt numFmtId="217" formatCode="_._.&quot;$&quot;* #,##0.000_)_%;_._.&quot;$&quot;* \(#,##0.000\)_%;_._.&quot;$&quot;* \ .000_)_%"/>
    <numFmt numFmtId="218" formatCode="###\ ###\ ###\ ###\ ###"/>
    <numFmt numFmtId="219" formatCode="_(* #,##0.0000_);_(* \(#,##0.0000\);_(* &quot;-&quot;??_);_(@_)"/>
    <numFmt numFmtId="220" formatCode="#,##0.00000_);\(#,##0.00000\);&quot;-&quot;??_)"/>
    <numFmt numFmtId="221" formatCode="0.0"/>
    <numFmt numFmtId="222" formatCode="_(* #,##0.000_);_(* \(#,##0.000\);_(* &quot;-&quot;??_);_(@_)"/>
    <numFmt numFmtId="223" formatCode="_._.* \(#,##0.000000\)_%;_._.* #,##0.000000_)_%;_._.* 0.000000_)_%;_._.@_)_%"/>
    <numFmt numFmtId="224" formatCode="_(* #,##0.0000_);_(* \(#,##0.0000\);_(* &quot;-&quot;_);_(@_)"/>
  </numFmts>
  <fonts count="50">
    <font>
      <sz val="10"/>
      <name val="Arial"/>
      <family val="0"/>
    </font>
    <font>
      <b/>
      <sz val="11"/>
      <name val="Arial"/>
      <family val="2"/>
    </font>
    <font>
      <b/>
      <sz val="8"/>
      <name val="Arial"/>
      <family val="0"/>
    </font>
    <font>
      <sz val="9"/>
      <name val="Arial"/>
      <family val="2"/>
    </font>
    <font>
      <sz val="11"/>
      <name val="Times New Roman"/>
      <family val="1"/>
    </font>
    <font>
      <u val="singleAccounting"/>
      <sz val="11"/>
      <name val="Times New Roman"/>
      <family val="1"/>
    </font>
    <font>
      <b/>
      <sz val="16"/>
      <name val="Times New Roman"/>
      <family val="1"/>
    </font>
    <font>
      <sz val="11"/>
      <color indexed="12"/>
      <name val="Times New Roman"/>
      <family val="1"/>
    </font>
    <font>
      <sz val="10"/>
      <name val="Times New Roman"/>
      <family val="1"/>
    </font>
    <font>
      <b/>
      <sz val="10"/>
      <name val="Arial"/>
      <family val="2"/>
    </font>
    <font>
      <b/>
      <sz val="10"/>
      <color indexed="10"/>
      <name val="Arial"/>
      <family val="2"/>
    </font>
    <font>
      <b/>
      <sz val="11"/>
      <name val=".VnTime"/>
      <family val="2"/>
    </font>
    <font>
      <b/>
      <sz val="11"/>
      <name val="Times New Roman"/>
      <family val="1"/>
    </font>
    <font>
      <b/>
      <sz val="14"/>
      <name val="Times New Roman"/>
      <family val="1"/>
    </font>
    <font>
      <i/>
      <sz val="11"/>
      <name val="Times New Roman"/>
      <family val="1"/>
    </font>
    <font>
      <b/>
      <sz val="11"/>
      <color indexed="10"/>
      <name val="Times New Roman"/>
      <family val="1"/>
    </font>
    <font>
      <b/>
      <sz val="11"/>
      <color indexed="12"/>
      <name val="Times New Roman"/>
      <family val="1"/>
    </font>
    <font>
      <b/>
      <sz val="11"/>
      <color indexed="8"/>
      <name val="Times New Roman"/>
      <family val="1"/>
    </font>
    <font>
      <sz val="11"/>
      <color indexed="10"/>
      <name val="Times New Roman"/>
      <family val="1"/>
    </font>
    <font>
      <u val="singleAccounting"/>
      <sz val="11"/>
      <color indexed="12"/>
      <name val="Times New Roman"/>
      <family val="1"/>
    </font>
    <font>
      <i/>
      <u val="singleAccounting"/>
      <sz val="11"/>
      <color indexed="12"/>
      <name val="Times New Roman"/>
      <family val="1"/>
    </font>
    <font>
      <b/>
      <i/>
      <sz val="11"/>
      <name val="Times New Roman"/>
      <family val="1"/>
    </font>
    <font>
      <sz val="11"/>
      <color indexed="8"/>
      <name val="Times New Roman"/>
      <family val="1"/>
    </font>
    <font>
      <sz val="11"/>
      <color indexed="8"/>
      <name val=".VnTime"/>
      <family val="2"/>
    </font>
    <font>
      <sz val="14"/>
      <name val=".VnTime"/>
      <family val="0"/>
    </font>
    <font>
      <u val="single"/>
      <sz val="10"/>
      <color indexed="36"/>
      <name val=".VnTime"/>
      <family val="0"/>
    </font>
    <font>
      <b/>
      <sz val="12"/>
      <name val="Arial"/>
      <family val="2"/>
    </font>
    <font>
      <b/>
      <sz val="18"/>
      <name val="Arial"/>
      <family val="2"/>
    </font>
    <font>
      <b/>
      <sz val="14"/>
      <name val=".VnTimeH"/>
      <family val="2"/>
    </font>
    <font>
      <u val="single"/>
      <sz val="10"/>
      <color indexed="12"/>
      <name val=".VnTime"/>
      <family val="0"/>
    </font>
    <font>
      <sz val="14"/>
      <name val="뼻뮝"/>
      <family val="3"/>
    </font>
    <font>
      <sz val="12"/>
      <name val="바탕체"/>
      <family val="3"/>
    </font>
    <font>
      <sz val="12"/>
      <name val="뼻뮝"/>
      <family val="3"/>
    </font>
    <font>
      <sz val="12"/>
      <name val="新細明體"/>
      <family val="0"/>
    </font>
    <font>
      <sz val="10"/>
      <name val="굴림체"/>
      <family val="3"/>
    </font>
    <font>
      <b/>
      <i/>
      <sz val="11"/>
      <color indexed="12"/>
      <name val="Times New Roman"/>
      <family val="1"/>
    </font>
    <font>
      <b/>
      <sz val="10"/>
      <color indexed="12"/>
      <name val="Times New Roman"/>
      <family val="1"/>
    </font>
    <font>
      <sz val="8"/>
      <name val="Arial"/>
      <family val="0"/>
    </font>
    <font>
      <b/>
      <sz val="10"/>
      <name val="Times New Roman"/>
      <family val="1"/>
    </font>
    <font>
      <u val="single"/>
      <sz val="10"/>
      <name val="Times New Roman"/>
      <family val="1"/>
    </font>
    <font>
      <b/>
      <sz val="12"/>
      <color indexed="12"/>
      <name val="Times New Roman"/>
      <family val="1"/>
    </font>
    <font>
      <sz val="10"/>
      <name val=".VnArial"/>
      <family val="2"/>
    </font>
    <font>
      <i/>
      <sz val="11"/>
      <color indexed="12"/>
      <name val="Times New Roman"/>
      <family val="1"/>
    </font>
    <font>
      <sz val="8"/>
      <name val=".VnArial"/>
      <family val="2"/>
    </font>
    <font>
      <sz val="12"/>
      <name val="Times New Roman"/>
      <family val="1"/>
    </font>
    <font>
      <b/>
      <u val="singleAccounting"/>
      <sz val="11"/>
      <name val="Times New Roman"/>
      <family val="1"/>
    </font>
    <font>
      <b/>
      <u val="singleAccounting"/>
      <sz val="11"/>
      <color indexed="8"/>
      <name val="Times New Roman"/>
      <family val="1"/>
    </font>
    <font>
      <sz val="8"/>
      <name val="Tahoma"/>
      <family val="0"/>
    </font>
    <font>
      <b/>
      <sz val="8"/>
      <name val="Tahoma"/>
      <family val="0"/>
    </font>
    <font>
      <b/>
      <sz val="12"/>
      <name val="Times New Roman"/>
      <family val="1"/>
    </font>
  </fonts>
  <fills count="5">
    <fill>
      <patternFill/>
    </fill>
    <fill>
      <patternFill patternType="gray125"/>
    </fill>
    <fill>
      <patternFill patternType="solid">
        <fgColor indexed="27"/>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color indexed="63"/>
      </left>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hair"/>
    </border>
    <border>
      <left style="thin"/>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Fill="0" applyBorder="0" applyProtection="0">
      <alignment horizontal="center"/>
    </xf>
    <xf numFmtId="0" fontId="23" fillId="0" borderId="0">
      <alignment/>
      <protection/>
    </xf>
    <xf numFmtId="0" fontId="2" fillId="0" borderId="1">
      <alignment horizontal="center"/>
      <protection/>
    </xf>
    <xf numFmtId="167" fontId="0" fillId="0" borderId="0" applyFont="0" applyFill="0" applyBorder="0" applyAlignment="0" applyProtection="0"/>
    <xf numFmtId="169" fontId="0" fillId="0" borderId="0" applyFont="0" applyFill="0" applyBorder="0" applyAlignment="0" applyProtection="0"/>
    <xf numFmtId="165" fontId="0" fillId="0" borderId="0" applyFont="0" applyFill="0" applyBorder="0" applyAlignment="0" applyProtection="0"/>
    <xf numFmtId="183" fontId="4" fillId="0" borderId="0" applyFont="0" applyFill="0" applyBorder="0" applyAlignment="0" applyProtection="0"/>
    <xf numFmtId="176" fontId="3" fillId="0" borderId="0" applyFont="0" applyFill="0" applyBorder="0" applyAlignment="0" applyProtection="0"/>
    <xf numFmtId="208" fontId="24" fillId="0" borderId="0" applyFont="0" applyFill="0" applyBorder="0" applyAlignment="0" applyProtection="0"/>
    <xf numFmtId="184" fontId="5" fillId="0" borderId="0" applyFont="0" applyFill="0" applyBorder="0" applyAlignment="0" applyProtection="0"/>
    <xf numFmtId="177" fontId="3" fillId="0" borderId="0" applyFont="0" applyFill="0" applyBorder="0" applyAlignment="0" applyProtection="0"/>
    <xf numFmtId="209" fontId="24" fillId="0" borderId="0" applyFont="0" applyFill="0" applyBorder="0" applyAlignment="0" applyProtection="0"/>
    <xf numFmtId="185" fontId="5" fillId="0" borderId="0" applyFont="0" applyFill="0" applyBorder="0" applyAlignment="0" applyProtection="0"/>
    <xf numFmtId="178" fontId="3" fillId="0" borderId="0" applyFont="0" applyFill="0" applyBorder="0" applyAlignment="0" applyProtection="0"/>
    <xf numFmtId="210" fontId="24" fillId="0" borderId="0" applyFont="0" applyFill="0" applyBorder="0" applyAlignment="0" applyProtection="0"/>
    <xf numFmtId="182" fontId="4" fillId="0" borderId="0" applyFill="0" applyBorder="0" applyAlignment="0" applyProtection="0"/>
    <xf numFmtId="168" fontId="0" fillId="0" borderId="0" applyFont="0" applyFill="0" applyBorder="0" applyAlignment="0" applyProtection="0"/>
    <xf numFmtId="3" fontId="0" fillId="0" borderId="0" applyFont="0" applyFill="0" applyBorder="0" applyAlignment="0" applyProtection="0"/>
    <xf numFmtId="0" fontId="6" fillId="0" borderId="0" applyNumberFormat="0" applyFill="0" applyBorder="0" applyAlignment="0" applyProtection="0"/>
    <xf numFmtId="197" fontId="7" fillId="0" borderId="0" applyFill="0" applyBorder="0" applyProtection="0">
      <alignment/>
    </xf>
    <xf numFmtId="198" fontId="4" fillId="0" borderId="0" applyFont="0" applyFill="0" applyBorder="0" applyAlignment="0" applyProtection="0"/>
    <xf numFmtId="175" fontId="8" fillId="0" borderId="0" applyFill="0" applyBorder="0" applyProtection="0">
      <alignment/>
    </xf>
    <xf numFmtId="175" fontId="8" fillId="0" borderId="2" applyFill="0" applyProtection="0">
      <alignment/>
    </xf>
    <xf numFmtId="175" fontId="8" fillId="0" borderId="3" applyFill="0" applyProtection="0">
      <alignment/>
    </xf>
    <xf numFmtId="181" fontId="0" fillId="0" borderId="0" applyFill="0" applyBorder="0" applyProtection="0">
      <alignment/>
    </xf>
    <xf numFmtId="166" fontId="0" fillId="0" borderId="0" applyFont="0" applyFill="0" applyBorder="0" applyAlignment="0" applyProtection="0"/>
    <xf numFmtId="170" fontId="0" fillId="0" borderId="0" applyFont="0" applyFill="0" applyBorder="0" applyAlignment="0" applyProtection="0"/>
    <xf numFmtId="164" fontId="0" fillId="0" borderId="0" applyFont="0" applyFill="0" applyBorder="0" applyAlignment="0" applyProtection="0"/>
    <xf numFmtId="186" fontId="5" fillId="0" borderId="0" applyFont="0" applyFill="0" applyBorder="0" applyAlignment="0" applyProtection="0"/>
    <xf numFmtId="179" fontId="3" fillId="0" borderId="0" applyFont="0" applyFill="0" applyBorder="0" applyAlignment="0" applyProtection="0"/>
    <xf numFmtId="211" fontId="24" fillId="0" borderId="0" applyFont="0" applyFill="0" applyBorder="0" applyAlignment="0" applyProtection="0"/>
    <xf numFmtId="187" fontId="5" fillId="0" borderId="0" applyFont="0" applyFill="0" applyBorder="0" applyAlignment="0" applyProtection="0"/>
    <xf numFmtId="180" fontId="3" fillId="0" borderId="0" applyFont="0" applyFill="0" applyBorder="0" applyAlignment="0" applyProtection="0"/>
    <xf numFmtId="212" fontId="24" fillId="0" borderId="0" applyFont="0" applyFill="0" applyBorder="0" applyAlignment="0" applyProtection="0"/>
    <xf numFmtId="188" fontId="5" fillId="0" borderId="0" applyFont="0" applyFill="0" applyBorder="0" applyAlignment="0" applyProtection="0"/>
    <xf numFmtId="181" fontId="3" fillId="0" borderId="0" applyFont="0" applyFill="0" applyBorder="0" applyAlignment="0" applyProtection="0"/>
    <xf numFmtId="201" fontId="24" fillId="0" borderId="0" applyFont="0" applyFill="0" applyBorder="0" applyAlignment="0" applyProtection="0"/>
    <xf numFmtId="205" fontId="0" fillId="0" borderId="0" applyFont="0" applyFill="0" applyBorder="0" applyAlignment="0" applyProtection="0"/>
    <xf numFmtId="171" fontId="0" fillId="0" borderId="0" applyFont="0" applyFill="0" applyBorder="0" applyAlignment="0" applyProtection="0"/>
    <xf numFmtId="174" fontId="8" fillId="0" borderId="0" applyFill="0" applyBorder="0" applyProtection="0">
      <alignment/>
    </xf>
    <xf numFmtId="174" fontId="8" fillId="0" borderId="2" applyFill="0" applyProtection="0">
      <alignment/>
    </xf>
    <xf numFmtId="174" fontId="8" fillId="0" borderId="3" applyFill="0" applyProtection="0">
      <alignment/>
    </xf>
    <xf numFmtId="217" fontId="0" fillId="0" borderId="0" applyFill="0" applyBorder="0" applyProtection="0">
      <alignment/>
    </xf>
    <xf numFmtId="2" fontId="0" fillId="0" borderId="0" applyFont="0" applyFill="0" applyBorder="0" applyAlignment="0" applyProtection="0"/>
    <xf numFmtId="0" fontId="25" fillId="0" borderId="0" applyNumberFormat="0" applyFill="0" applyBorder="0" applyAlignment="0" applyProtection="0"/>
    <xf numFmtId="0" fontId="23" fillId="0" borderId="0" applyNumberFormat="0" applyFill="0" applyBorder="0" applyAlignment="0" applyProtection="0"/>
    <xf numFmtId="0" fontId="26" fillId="0" borderId="4" applyNumberFormat="0" applyAlignment="0" applyProtection="0"/>
    <xf numFmtId="0" fontId="26" fillId="0" borderId="5">
      <alignment horizontal="left" vertical="center"/>
      <protection/>
    </xf>
    <xf numFmtId="14" fontId="9" fillId="2" borderId="6">
      <alignment horizontal="center" vertical="center" wrapText="1"/>
      <protection/>
    </xf>
    <xf numFmtId="0" fontId="27" fillId="0" borderId="0" applyNumberFormat="0" applyFill="0" applyBorder="0" applyAlignment="0" applyProtection="0"/>
    <xf numFmtId="0" fontId="26" fillId="0" borderId="0" applyNumberFormat="0" applyFill="0" applyBorder="0" applyAlignment="0" applyProtection="0"/>
    <xf numFmtId="0" fontId="1" fillId="0" borderId="0" applyFill="0" applyAlignment="0" applyProtection="0"/>
    <xf numFmtId="0" fontId="1" fillId="0" borderId="7" applyFill="0" applyAlignment="0" applyProtection="0"/>
    <xf numFmtId="49" fontId="28" fillId="0" borderId="8">
      <alignment vertical="center"/>
      <protection/>
    </xf>
    <xf numFmtId="0" fontId="29" fillId="0" borderId="0" applyNumberFormat="0" applyFill="0" applyBorder="0" applyAlignment="0" applyProtection="0"/>
    <xf numFmtId="0" fontId="0" fillId="0" borderId="0">
      <alignment/>
      <protection/>
    </xf>
    <xf numFmtId="0" fontId="0" fillId="0" borderId="0">
      <alignment/>
      <protection/>
    </xf>
    <xf numFmtId="0" fontId="4" fillId="0" borderId="0" applyFill="0" applyBorder="0" applyAlignment="0" applyProtection="0"/>
    <xf numFmtId="9" fontId="0" fillId="0" borderId="0" applyFont="0" applyFill="0" applyBorder="0" applyAlignment="0" applyProtection="0"/>
    <xf numFmtId="172" fontId="1" fillId="0" borderId="0" applyFont="0" applyFill="0" applyBorder="0" applyAlignment="0" applyProtection="0"/>
    <xf numFmtId="190" fontId="4" fillId="0" borderId="0" applyFont="0" applyFill="0" applyBorder="0" applyAlignment="0" applyProtection="0"/>
    <xf numFmtId="189" fontId="5" fillId="0" borderId="0" applyFont="0" applyFill="0" applyBorder="0" applyAlignment="0" applyProtection="0"/>
    <xf numFmtId="199" fontId="0" fillId="0" borderId="0" applyFont="0" applyFill="0" applyBorder="0" applyAlignment="0" applyProtection="0"/>
    <xf numFmtId="191" fontId="5" fillId="0" borderId="0" applyFont="0" applyFill="0" applyBorder="0" applyAlignment="0" applyProtection="0"/>
    <xf numFmtId="192" fontId="4" fillId="0" borderId="0" applyFont="0" applyFill="0" applyBorder="0" applyAlignment="0" applyProtection="0"/>
    <xf numFmtId="202" fontId="24" fillId="0" borderId="0" applyFont="0" applyFill="0" applyBorder="0" applyAlignment="0" applyProtection="0"/>
    <xf numFmtId="193" fontId="5" fillId="0" borderId="0" applyFont="0" applyFill="0" applyBorder="0" applyAlignment="0" applyProtection="0"/>
    <xf numFmtId="194" fontId="4" fillId="0" borderId="0" applyFont="0" applyFill="0" applyBorder="0" applyAlignment="0" applyProtection="0"/>
    <xf numFmtId="203" fontId="24" fillId="0" borderId="0" applyFont="0" applyFill="0" applyBorder="0" applyAlignment="0" applyProtection="0"/>
    <xf numFmtId="195" fontId="5" fillId="0" borderId="0" applyFont="0" applyFill="0" applyBorder="0" applyAlignment="0" applyProtection="0"/>
    <xf numFmtId="196" fontId="4" fillId="0" borderId="0" applyFont="0" applyFill="0" applyBorder="0" applyAlignment="0" applyProtection="0"/>
    <xf numFmtId="204" fontId="24" fillId="0" borderId="0" applyFont="0" applyFill="0" applyBorder="0" applyAlignment="0" applyProtection="0"/>
    <xf numFmtId="0" fontId="10" fillId="0" borderId="0" applyFill="0" applyBorder="0" applyProtection="0">
      <alignment horizontal="left" vertical="top"/>
    </xf>
    <xf numFmtId="0" fontId="0" fillId="0" borderId="9" applyNumberFormat="0" applyFont="0" applyFill="0" applyAlignment="0" applyProtection="0"/>
    <xf numFmtId="0" fontId="23" fillId="0" borderId="0" applyNumberFormat="0">
      <alignment/>
      <protection/>
    </xf>
    <xf numFmtId="0" fontId="23" fillId="0" borderId="0" applyNumberFormat="0" applyFill="0" applyBorder="0" applyAlignment="0" applyProtection="0"/>
    <xf numFmtId="40" fontId="30" fillId="0" borderId="0" applyFont="0" applyFill="0" applyBorder="0" applyAlignment="0" applyProtection="0"/>
    <xf numFmtId="38"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9" fontId="31" fillId="0" borderId="0" applyFont="0" applyFill="0" applyBorder="0" applyAlignment="0" applyProtection="0"/>
    <xf numFmtId="0" fontId="32" fillId="0" borderId="0">
      <alignment/>
      <protection/>
    </xf>
    <xf numFmtId="0" fontId="33" fillId="0" borderId="0">
      <alignment/>
      <protection/>
    </xf>
    <xf numFmtId="172" fontId="0" fillId="0" borderId="0" applyFont="0" applyFill="0" applyBorder="0" applyAlignment="0" applyProtection="0"/>
    <xf numFmtId="207" fontId="0" fillId="0" borderId="0" applyFont="0" applyFill="0" applyBorder="0" applyAlignment="0" applyProtection="0"/>
    <xf numFmtId="215" fontId="0" fillId="0" borderId="0" applyFont="0" applyFill="0" applyBorder="0" applyAlignment="0" applyProtection="0"/>
    <xf numFmtId="216" fontId="0" fillId="0" borderId="0" applyFont="0" applyFill="0" applyBorder="0" applyAlignment="0" applyProtection="0"/>
    <xf numFmtId="214" fontId="0" fillId="0" borderId="0" applyFont="0" applyFill="0" applyBorder="0" applyAlignment="0" applyProtection="0"/>
    <xf numFmtId="213" fontId="0" fillId="0" borderId="0" applyFont="0" applyFill="0" applyBorder="0" applyAlignment="0" applyProtection="0"/>
    <xf numFmtId="0" fontId="34" fillId="0" borderId="0">
      <alignment/>
      <protection/>
    </xf>
    <xf numFmtId="171" fontId="0" fillId="0" borderId="0" applyFont="0" applyFill="0" applyBorder="0" applyAlignment="0" applyProtection="0"/>
    <xf numFmtId="206" fontId="0" fillId="0" borderId="0" applyFont="0" applyFill="0" applyBorder="0" applyAlignment="0" applyProtection="0"/>
  </cellStyleXfs>
  <cellXfs count="477">
    <xf numFmtId="0" fontId="0" fillId="0" borderId="0" xfId="0" applyAlignment="1">
      <alignment/>
    </xf>
    <xf numFmtId="173" fontId="4" fillId="0" borderId="0" xfId="31" applyNumberFormat="1" applyFont="1" applyAlignment="1">
      <alignment/>
    </xf>
    <xf numFmtId="168" fontId="12" fillId="0" borderId="0" xfId="31" applyFont="1" applyAlignment="1">
      <alignment horizontal="center"/>
    </xf>
    <xf numFmtId="173" fontId="12" fillId="0" borderId="0" xfId="31" applyNumberFormat="1" applyFont="1" applyBorder="1" applyAlignment="1">
      <alignment/>
    </xf>
    <xf numFmtId="0" fontId="4" fillId="0" borderId="0" xfId="70" applyFont="1" applyBorder="1">
      <alignment/>
      <protection/>
    </xf>
    <xf numFmtId="0" fontId="12" fillId="0" borderId="0" xfId="70" applyFont="1" applyAlignment="1">
      <alignment horizontal="center"/>
      <protection/>
    </xf>
    <xf numFmtId="0" fontId="12" fillId="0" borderId="0" xfId="70" applyFont="1">
      <alignment/>
      <protection/>
    </xf>
    <xf numFmtId="168" fontId="4" fillId="0" borderId="0" xfId="31" applyFont="1" applyAlignment="1">
      <alignment/>
    </xf>
    <xf numFmtId="0" fontId="4" fillId="0" borderId="0" xfId="70" applyFont="1">
      <alignment/>
      <protection/>
    </xf>
    <xf numFmtId="0" fontId="4" fillId="0" borderId="0" xfId="72" applyFont="1" applyBorder="1" applyAlignment="1">
      <alignment/>
    </xf>
    <xf numFmtId="0" fontId="4" fillId="0" borderId="0" xfId="72" applyFont="1" applyAlignment="1">
      <alignment/>
    </xf>
    <xf numFmtId="0" fontId="12" fillId="0" borderId="8" xfId="72" applyFont="1" applyBorder="1" applyAlignment="1">
      <alignment horizontal="center" vertical="center" wrapText="1"/>
    </xf>
    <xf numFmtId="0" fontId="4" fillId="0" borderId="10" xfId="72" applyFont="1" applyBorder="1" applyAlignment="1">
      <alignment/>
    </xf>
    <xf numFmtId="0" fontId="4" fillId="0" borderId="11" xfId="72" applyFont="1" applyBorder="1" applyAlignment="1">
      <alignment/>
    </xf>
    <xf numFmtId="0" fontId="4" fillId="0" borderId="12" xfId="0" applyFont="1" applyBorder="1" applyAlignment="1">
      <alignment horizontal="center" wrapText="1"/>
    </xf>
    <xf numFmtId="0" fontId="12" fillId="0" borderId="12" xfId="0" applyFont="1" applyBorder="1" applyAlignment="1">
      <alignment horizontal="center" wrapText="1"/>
    </xf>
    <xf numFmtId="0" fontId="14" fillId="0" borderId="13" xfId="72" applyFont="1" applyBorder="1" applyAlignment="1">
      <alignment/>
    </xf>
    <xf numFmtId="0" fontId="4" fillId="0" borderId="12" xfId="72" applyFont="1" applyBorder="1" applyAlignment="1">
      <alignment horizontal="center"/>
    </xf>
    <xf numFmtId="0" fontId="12" fillId="0" borderId="13" xfId="72" applyFont="1" applyBorder="1" applyAlignment="1">
      <alignment/>
    </xf>
    <xf numFmtId="0" fontId="12" fillId="0" borderId="14" xfId="72" applyFont="1" applyBorder="1" applyAlignment="1">
      <alignment/>
    </xf>
    <xf numFmtId="0" fontId="12" fillId="0" borderId="14" xfId="72" applyFont="1" applyBorder="1" applyAlignment="1" quotePrefix="1">
      <alignment/>
    </xf>
    <xf numFmtId="168" fontId="4" fillId="0" borderId="12" xfId="31" applyFont="1" applyBorder="1" applyAlignment="1">
      <alignment/>
    </xf>
    <xf numFmtId="168" fontId="4" fillId="0" borderId="15" xfId="31" applyFont="1" applyBorder="1" applyAlignment="1">
      <alignment/>
    </xf>
    <xf numFmtId="0" fontId="12" fillId="0" borderId="0" xfId="72" applyFont="1" applyBorder="1" applyAlignment="1">
      <alignment/>
    </xf>
    <xf numFmtId="173" fontId="4" fillId="0" borderId="0" xfId="31" applyNumberFormat="1" applyFont="1" applyBorder="1" applyAlignment="1">
      <alignment/>
    </xf>
    <xf numFmtId="0" fontId="12" fillId="0" borderId="0" xfId="70" applyFont="1" applyAlignment="1">
      <alignment horizontal="left"/>
      <protection/>
    </xf>
    <xf numFmtId="197" fontId="7" fillId="0" borderId="0" xfId="34" applyFont="1">
      <alignment/>
    </xf>
    <xf numFmtId="0" fontId="12" fillId="0" borderId="0" xfId="15" applyFont="1">
      <alignment horizontal="center"/>
    </xf>
    <xf numFmtId="0" fontId="12" fillId="0" borderId="1" xfId="72" applyFont="1" applyBorder="1" applyAlignment="1">
      <alignment horizontal="center" vertical="center" wrapText="1"/>
    </xf>
    <xf numFmtId="0" fontId="12" fillId="0" borderId="1" xfId="15" applyFont="1" applyBorder="1" applyAlignment="1">
      <alignment horizontal="center" vertical="center" wrapText="1"/>
    </xf>
    <xf numFmtId="0" fontId="4" fillId="0" borderId="1" xfId="72" applyFont="1" applyBorder="1" applyAlignment="1">
      <alignment/>
    </xf>
    <xf numFmtId="197" fontId="7" fillId="0" borderId="1" xfId="34" applyFont="1" applyBorder="1">
      <alignment/>
    </xf>
    <xf numFmtId="0" fontId="12" fillId="0" borderId="12" xfId="72" applyFont="1" applyBorder="1" applyAlignment="1" quotePrefix="1">
      <alignment horizontal="center"/>
    </xf>
    <xf numFmtId="197" fontId="16" fillId="0" borderId="0" xfId="34" applyFont="1">
      <alignment/>
    </xf>
    <xf numFmtId="0" fontId="12" fillId="0" borderId="0" xfId="72" applyFont="1" applyAlignment="1">
      <alignment/>
    </xf>
    <xf numFmtId="0" fontId="12" fillId="0" borderId="12" xfId="72" applyFont="1" applyBorder="1" applyAlignment="1">
      <alignment horizontal="center"/>
    </xf>
    <xf numFmtId="197" fontId="19" fillId="0" borderId="0" xfId="34" applyFont="1">
      <alignment/>
    </xf>
    <xf numFmtId="0" fontId="14" fillId="0" borderId="14" xfId="72" applyFont="1" applyBorder="1" applyAlignment="1">
      <alignment horizontal="right"/>
    </xf>
    <xf numFmtId="0" fontId="14" fillId="0" borderId="12" xfId="72" applyFont="1" applyBorder="1" applyAlignment="1">
      <alignment horizontal="center"/>
    </xf>
    <xf numFmtId="197" fontId="20" fillId="0" borderId="0" xfId="34" applyFont="1">
      <alignment/>
    </xf>
    <xf numFmtId="0" fontId="14" fillId="0" borderId="0" xfId="72" applyFont="1" applyAlignment="1">
      <alignment/>
    </xf>
    <xf numFmtId="197" fontId="4" fillId="0" borderId="0" xfId="34" applyFont="1">
      <alignment/>
    </xf>
    <xf numFmtId="168" fontId="12" fillId="0" borderId="12" xfId="31" applyFont="1" applyBorder="1" applyAlignment="1">
      <alignment/>
    </xf>
    <xf numFmtId="0" fontId="12" fillId="0" borderId="16" xfId="72" applyFont="1" applyBorder="1" applyAlignment="1">
      <alignment/>
    </xf>
    <xf numFmtId="0" fontId="12" fillId="0" borderId="17" xfId="72" applyFont="1" applyBorder="1" applyAlignment="1">
      <alignment/>
    </xf>
    <xf numFmtId="0" fontId="12" fillId="0" borderId="15" xfId="72" applyFont="1" applyBorder="1" applyAlignment="1">
      <alignment horizontal="center"/>
    </xf>
    <xf numFmtId="0" fontId="4" fillId="0" borderId="15" xfId="72" applyFont="1" applyBorder="1" applyAlignment="1">
      <alignment/>
    </xf>
    <xf numFmtId="3" fontId="4" fillId="0" borderId="15" xfId="72" applyNumberFormat="1" applyFont="1" applyBorder="1" applyAlignment="1">
      <alignment/>
    </xf>
    <xf numFmtId="0" fontId="12" fillId="0" borderId="0" xfId="72" applyFont="1" applyAlignment="1" quotePrefix="1">
      <alignment/>
    </xf>
    <xf numFmtId="0" fontId="12" fillId="0" borderId="0" xfId="72" applyFont="1" applyAlignment="1">
      <alignment horizontal="center"/>
    </xf>
    <xf numFmtId="0" fontId="14" fillId="0" borderId="0" xfId="70" applyFont="1">
      <alignment/>
      <protection/>
    </xf>
    <xf numFmtId="2" fontId="14" fillId="0" borderId="0" xfId="30" applyNumberFormat="1" applyFont="1" applyAlignment="1" quotePrefix="1">
      <alignment horizontal="right"/>
    </xf>
    <xf numFmtId="0" fontId="12" fillId="0" borderId="8" xfId="70" applyFont="1" applyBorder="1" applyAlignment="1">
      <alignment horizontal="center" vertical="center" wrapText="1"/>
      <protection/>
    </xf>
    <xf numFmtId="168" fontId="12" fillId="0" borderId="8" xfId="31" applyFont="1" applyBorder="1" applyAlignment="1">
      <alignment horizontal="center" vertical="center" wrapText="1"/>
    </xf>
    <xf numFmtId="0" fontId="4" fillId="0" borderId="14" xfId="70" applyFont="1" applyBorder="1">
      <alignment/>
      <protection/>
    </xf>
    <xf numFmtId="0" fontId="4" fillId="0" borderId="13" xfId="70" applyFont="1" applyBorder="1">
      <alignment/>
      <protection/>
    </xf>
    <xf numFmtId="0" fontId="4" fillId="0" borderId="12" xfId="70" applyFont="1" applyBorder="1" applyAlignment="1">
      <alignment horizontal="center"/>
      <protection/>
    </xf>
    <xf numFmtId="0" fontId="12" fillId="0" borderId="14" xfId="70" applyFont="1" applyBorder="1">
      <alignment/>
      <protection/>
    </xf>
    <xf numFmtId="0" fontId="12" fillId="0" borderId="13" xfId="70" applyFont="1" applyBorder="1">
      <alignment/>
      <protection/>
    </xf>
    <xf numFmtId="0" fontId="12" fillId="0" borderId="12" xfId="70" applyFont="1" applyBorder="1" applyAlignment="1">
      <alignment horizontal="center"/>
      <protection/>
    </xf>
    <xf numFmtId="0" fontId="4" fillId="0" borderId="14" xfId="70" applyFont="1" applyBorder="1" applyAlignment="1">
      <alignment horizontal="right"/>
      <protection/>
    </xf>
    <xf numFmtId="0" fontId="4" fillId="0" borderId="12" xfId="70" applyFont="1" applyBorder="1" applyAlignment="1" quotePrefix="1">
      <alignment horizontal="center"/>
      <protection/>
    </xf>
    <xf numFmtId="0" fontId="4" fillId="0" borderId="0" xfId="70" applyFont="1" applyAlignment="1">
      <alignment horizontal="right"/>
      <protection/>
    </xf>
    <xf numFmtId="0" fontId="4" fillId="0" borderId="13" xfId="70" applyFont="1" applyBorder="1" applyAlignment="1">
      <alignment wrapText="1"/>
      <protection/>
    </xf>
    <xf numFmtId="168" fontId="4" fillId="0" borderId="12" xfId="31" applyFont="1" applyBorder="1" applyAlignment="1">
      <alignment horizontal="center"/>
    </xf>
    <xf numFmtId="0" fontId="4" fillId="0" borderId="14" xfId="70" applyFont="1" applyBorder="1" applyAlignment="1">
      <alignment horizontal="left"/>
      <protection/>
    </xf>
    <xf numFmtId="0" fontId="4" fillId="0" borderId="16" xfId="70" applyFont="1" applyBorder="1">
      <alignment/>
      <protection/>
    </xf>
    <xf numFmtId="0" fontId="4" fillId="0" borderId="17" xfId="70" applyFont="1" applyBorder="1">
      <alignment/>
      <protection/>
    </xf>
    <xf numFmtId="0" fontId="4" fillId="0" borderId="15" xfId="70" applyFont="1" applyBorder="1" applyAlignment="1">
      <alignment horizontal="center"/>
      <protection/>
    </xf>
    <xf numFmtId="0" fontId="12" fillId="0" borderId="12" xfId="70" applyFont="1" applyBorder="1" applyAlignment="1" quotePrefix="1">
      <alignment horizontal="center"/>
      <protection/>
    </xf>
    <xf numFmtId="0" fontId="4" fillId="0" borderId="13" xfId="70" applyFont="1" applyBorder="1" applyAlignment="1">
      <alignment wrapText="1" shrinkToFit="1"/>
      <protection/>
    </xf>
    <xf numFmtId="0" fontId="16" fillId="0" borderId="0" xfId="72" applyFont="1" applyBorder="1" applyAlignment="1">
      <alignment/>
    </xf>
    <xf numFmtId="37" fontId="4" fillId="0" borderId="0" xfId="18" applyNumberFormat="1" applyFont="1" applyAlignment="1">
      <alignment/>
    </xf>
    <xf numFmtId="37" fontId="12" fillId="0" borderId="8" xfId="18" applyNumberFormat="1" applyFont="1" applyBorder="1" applyAlignment="1">
      <alignment vertical="top" wrapText="1"/>
    </xf>
    <xf numFmtId="37" fontId="12" fillId="0" borderId="0" xfId="18" applyNumberFormat="1" applyFont="1" applyAlignment="1">
      <alignment vertical="top" wrapText="1"/>
    </xf>
    <xf numFmtId="37" fontId="12" fillId="0" borderId="8" xfId="18" applyNumberFormat="1" applyFont="1" applyBorder="1" applyAlignment="1">
      <alignment/>
    </xf>
    <xf numFmtId="0" fontId="4" fillId="0" borderId="0" xfId="70" applyFont="1" applyAlignment="1">
      <alignment vertical="top" wrapText="1"/>
      <protection/>
    </xf>
    <xf numFmtId="0" fontId="4" fillId="0" borderId="0" xfId="70" applyFont="1">
      <alignment/>
      <protection/>
    </xf>
    <xf numFmtId="0" fontId="12" fillId="0" borderId="0" xfId="70" applyFont="1" applyAlignment="1">
      <alignment horizontal="center"/>
      <protection/>
    </xf>
    <xf numFmtId="0" fontId="14" fillId="0" borderId="0" xfId="70" applyFont="1">
      <alignment/>
      <protection/>
    </xf>
    <xf numFmtId="0" fontId="12" fillId="0" borderId="0" xfId="70" applyFont="1">
      <alignment/>
      <protection/>
    </xf>
    <xf numFmtId="168" fontId="4" fillId="0" borderId="12" xfId="31" applyFont="1" applyBorder="1" applyAlignment="1">
      <alignment/>
    </xf>
    <xf numFmtId="168" fontId="12" fillId="0" borderId="12" xfId="31" applyFont="1" applyBorder="1" applyAlignment="1">
      <alignment/>
    </xf>
    <xf numFmtId="200" fontId="12" fillId="0" borderId="0" xfId="18" applyNumberFormat="1" applyFont="1" applyFill="1" applyAlignment="1">
      <alignment vertical="top" wrapText="1"/>
    </xf>
    <xf numFmtId="0" fontId="4" fillId="0" borderId="0" xfId="0" applyFont="1" applyAlignment="1">
      <alignment/>
    </xf>
    <xf numFmtId="0" fontId="12" fillId="0" borderId="0" xfId="0" applyFont="1" applyAlignment="1">
      <alignment vertical="top" wrapText="1"/>
    </xf>
    <xf numFmtId="0" fontId="4" fillId="0" borderId="0" xfId="0" applyFont="1" applyAlignment="1">
      <alignment vertical="top" wrapText="1"/>
    </xf>
    <xf numFmtId="200" fontId="4" fillId="0" borderId="0" xfId="18" applyNumberFormat="1" applyFont="1" applyAlignment="1">
      <alignment/>
    </xf>
    <xf numFmtId="0" fontId="14" fillId="0" borderId="0" xfId="0" applyFont="1" applyAlignment="1">
      <alignment vertical="top" wrapText="1"/>
    </xf>
    <xf numFmtId="165" fontId="4" fillId="0" borderId="0" xfId="18" applyNumberFormat="1" applyFont="1" applyFill="1" applyAlignment="1">
      <alignment/>
    </xf>
    <xf numFmtId="0" fontId="4" fillId="0" borderId="0" xfId="70" applyFont="1" applyFill="1">
      <alignment/>
      <protection/>
    </xf>
    <xf numFmtId="165" fontId="12" fillId="0" borderId="0" xfId="18" applyNumberFormat="1" applyFont="1" applyFill="1" applyBorder="1" applyAlignment="1">
      <alignment horizontal="right"/>
    </xf>
    <xf numFmtId="0" fontId="12" fillId="0" borderId="0" xfId="70" applyFont="1" applyFill="1">
      <alignment/>
      <protection/>
    </xf>
    <xf numFmtId="165" fontId="12" fillId="0" borderId="3" xfId="18" applyNumberFormat="1" applyFont="1" applyFill="1" applyBorder="1" applyAlignment="1">
      <alignment/>
    </xf>
    <xf numFmtId="165" fontId="12" fillId="0" borderId="7" xfId="18" applyNumberFormat="1" applyFont="1" applyFill="1" applyBorder="1" applyAlignment="1">
      <alignment horizontal="right"/>
    </xf>
    <xf numFmtId="165" fontId="4" fillId="0" borderId="0" xfId="18" applyNumberFormat="1" applyFont="1" applyFill="1" applyBorder="1" applyAlignment="1">
      <alignment/>
    </xf>
    <xf numFmtId="165" fontId="12" fillId="0" borderId="0" xfId="18" applyNumberFormat="1" applyFont="1" applyFill="1" applyBorder="1" applyAlignment="1" quotePrefix="1">
      <alignment horizontal="right"/>
    </xf>
    <xf numFmtId="165" fontId="4" fillId="0" borderId="0" xfId="18" applyNumberFormat="1" applyFont="1" applyFill="1" applyAlignment="1">
      <alignment horizontal="right"/>
    </xf>
    <xf numFmtId="0" fontId="14" fillId="0" borderId="0" xfId="70" applyFont="1" applyFill="1">
      <alignment/>
      <protection/>
    </xf>
    <xf numFmtId="165" fontId="12" fillId="0" borderId="0" xfId="18" applyNumberFormat="1" applyFont="1" applyFill="1" applyAlignment="1">
      <alignment/>
    </xf>
    <xf numFmtId="165" fontId="14" fillId="0" borderId="0" xfId="18" applyNumberFormat="1" applyFont="1" applyFill="1" applyAlignment="1">
      <alignment/>
    </xf>
    <xf numFmtId="0" fontId="4" fillId="0" borderId="0" xfId="72" applyFont="1" applyFill="1" applyBorder="1" applyAlignment="1">
      <alignment/>
    </xf>
    <xf numFmtId="0" fontId="22" fillId="0" borderId="0" xfId="0" applyFont="1" applyFill="1" applyAlignment="1">
      <alignment vertical="top" wrapText="1"/>
    </xf>
    <xf numFmtId="165" fontId="12" fillId="0" borderId="0" xfId="18" applyNumberFormat="1" applyFont="1" applyFill="1" applyBorder="1" applyAlignment="1">
      <alignment/>
    </xf>
    <xf numFmtId="0" fontId="4" fillId="0" borderId="0" xfId="70" applyFont="1" applyFill="1" applyAlignment="1">
      <alignment wrapText="1"/>
      <protection/>
    </xf>
    <xf numFmtId="0" fontId="12" fillId="0" borderId="0" xfId="70" applyFont="1" applyFill="1">
      <alignment/>
      <protection/>
    </xf>
    <xf numFmtId="0" fontId="12" fillId="0" borderId="0" xfId="0" applyFont="1" applyFill="1" applyAlignment="1">
      <alignment vertical="top" wrapText="1"/>
    </xf>
    <xf numFmtId="0" fontId="21" fillId="0" borderId="0" xfId="0" applyFont="1" applyFill="1" applyAlignment="1">
      <alignment vertical="top" wrapText="1"/>
    </xf>
    <xf numFmtId="0" fontId="4" fillId="0" borderId="0" xfId="0" applyFont="1" applyFill="1" applyAlignment="1">
      <alignment vertical="top" wrapText="1"/>
    </xf>
    <xf numFmtId="0" fontId="4" fillId="0" borderId="0" xfId="0" applyFont="1" applyFill="1" applyAlignment="1">
      <alignment horizontal="justify" vertical="top" wrapText="1"/>
    </xf>
    <xf numFmtId="0" fontId="12" fillId="0" borderId="0" xfId="0" applyFont="1" applyFill="1" applyAlignment="1">
      <alignment/>
    </xf>
    <xf numFmtId="0" fontId="4" fillId="0" borderId="0" xfId="0" applyFont="1" applyFill="1" applyAlignment="1">
      <alignment/>
    </xf>
    <xf numFmtId="0" fontId="12" fillId="0" borderId="0" xfId="72" applyFont="1" applyFill="1" applyBorder="1" applyAlignment="1">
      <alignment/>
    </xf>
    <xf numFmtId="165" fontId="12" fillId="0" borderId="0" xfId="18" applyNumberFormat="1" applyFont="1" applyFill="1" applyAlignment="1">
      <alignment/>
    </xf>
    <xf numFmtId="0" fontId="12" fillId="0" borderId="0" xfId="0" applyFont="1" applyAlignment="1">
      <alignment/>
    </xf>
    <xf numFmtId="173" fontId="4" fillId="0" borderId="0" xfId="18" applyNumberFormat="1" applyFont="1" applyAlignment="1">
      <alignment/>
    </xf>
    <xf numFmtId="173" fontId="4" fillId="0" borderId="0" xfId="18" applyNumberFormat="1" applyFont="1" applyFill="1" applyAlignment="1">
      <alignment/>
    </xf>
    <xf numFmtId="0" fontId="17" fillId="0" borderId="0" xfId="0" applyFont="1" applyFill="1" applyAlignment="1">
      <alignment vertical="top" wrapText="1"/>
    </xf>
    <xf numFmtId="167" fontId="4" fillId="0" borderId="0" xfId="18" applyFont="1" applyAlignment="1">
      <alignment/>
    </xf>
    <xf numFmtId="165" fontId="4" fillId="0" borderId="0" xfId="18" applyNumberFormat="1" applyFont="1" applyAlignment="1">
      <alignment/>
    </xf>
    <xf numFmtId="165" fontId="4" fillId="0" borderId="0" xfId="18" applyNumberFormat="1" applyFont="1" applyAlignment="1">
      <alignment/>
    </xf>
    <xf numFmtId="0" fontId="4" fillId="0" borderId="0" xfId="0" applyNumberFormat="1" applyFont="1" applyFill="1" applyBorder="1" applyAlignment="1">
      <alignment/>
    </xf>
    <xf numFmtId="165" fontId="12" fillId="0" borderId="0" xfId="18" applyNumberFormat="1" applyFont="1" applyFill="1" applyBorder="1" applyAlignment="1">
      <alignment/>
    </xf>
    <xf numFmtId="173" fontId="4" fillId="0" borderId="0" xfId="18" applyNumberFormat="1" applyFont="1" applyBorder="1" applyAlignment="1">
      <alignment/>
    </xf>
    <xf numFmtId="165" fontId="4" fillId="0" borderId="0" xfId="18" applyNumberFormat="1" applyFont="1" applyBorder="1" applyAlignment="1">
      <alignment/>
    </xf>
    <xf numFmtId="165" fontId="4" fillId="0" borderId="0" xfId="18" applyNumberFormat="1" applyFont="1" applyBorder="1" applyAlignment="1">
      <alignment/>
    </xf>
    <xf numFmtId="0" fontId="4" fillId="0" borderId="0" xfId="0" applyFont="1" applyBorder="1" applyAlignment="1">
      <alignment vertical="top" wrapText="1"/>
    </xf>
    <xf numFmtId="3" fontId="12" fillId="0" borderId="0" xfId="0" applyNumberFormat="1" applyFont="1" applyBorder="1" applyAlignment="1">
      <alignment horizontal="right" vertical="top" wrapText="1"/>
    </xf>
    <xf numFmtId="3" fontId="4" fillId="0" borderId="0" xfId="0" applyNumberFormat="1" applyFont="1" applyBorder="1" applyAlignment="1">
      <alignment horizontal="right" vertical="top" wrapText="1"/>
    </xf>
    <xf numFmtId="3" fontId="4" fillId="0" borderId="0" xfId="0" applyNumberFormat="1" applyFont="1" applyAlignment="1">
      <alignment/>
    </xf>
    <xf numFmtId="0" fontId="13" fillId="0" borderId="0" xfId="70" applyFont="1" applyFill="1" applyAlignment="1">
      <alignment horizontal="center"/>
      <protection/>
    </xf>
    <xf numFmtId="0" fontId="4" fillId="0" borderId="0" xfId="0" applyFont="1" applyFill="1" applyBorder="1" applyAlignment="1">
      <alignment horizontal="center"/>
    </xf>
    <xf numFmtId="200" fontId="4" fillId="0" borderId="0" xfId="18" applyNumberFormat="1" applyFont="1" applyFill="1" applyAlignment="1">
      <alignment/>
    </xf>
    <xf numFmtId="0" fontId="4" fillId="0" borderId="0" xfId="70" applyFont="1" applyFill="1" applyBorder="1" applyAlignment="1">
      <alignment horizontal="center" wrapText="1"/>
      <protection/>
    </xf>
    <xf numFmtId="173" fontId="12" fillId="0" borderId="0" xfId="31" applyNumberFormat="1" applyFont="1" applyFill="1" applyBorder="1" applyAlignment="1">
      <alignment/>
    </xf>
    <xf numFmtId="0" fontId="8" fillId="0" borderId="0" xfId="0" applyFont="1" applyFill="1" applyAlignment="1">
      <alignment/>
    </xf>
    <xf numFmtId="0" fontId="4" fillId="0" borderId="0" xfId="0" applyFont="1" applyFill="1" applyAlignment="1">
      <alignment horizontal="center"/>
    </xf>
    <xf numFmtId="173" fontId="12" fillId="0" borderId="0" xfId="31" applyNumberFormat="1" applyFont="1" applyFill="1" applyAlignment="1">
      <alignment horizontal="left"/>
    </xf>
    <xf numFmtId="173" fontId="4" fillId="0" borderId="0" xfId="31" applyNumberFormat="1" applyFont="1" applyFill="1" applyAlignment="1">
      <alignment/>
    </xf>
    <xf numFmtId="168" fontId="12" fillId="0" borderId="0" xfId="31" applyFont="1" applyFill="1" applyAlignment="1">
      <alignment horizontal="center"/>
    </xf>
    <xf numFmtId="200" fontId="4" fillId="0" borderId="0" xfId="18" applyNumberFormat="1" applyFont="1" applyFill="1" applyAlignment="1">
      <alignment/>
    </xf>
    <xf numFmtId="173" fontId="12" fillId="0" borderId="0" xfId="31" applyNumberFormat="1" applyFont="1" applyFill="1" applyBorder="1" applyAlignment="1">
      <alignment horizontal="left"/>
    </xf>
    <xf numFmtId="0" fontId="4" fillId="0" borderId="0" xfId="70" applyFont="1" applyFill="1" applyBorder="1">
      <alignment/>
      <protection/>
    </xf>
    <xf numFmtId="0" fontId="12" fillId="0" borderId="0" xfId="70" applyFont="1" applyFill="1" applyAlignment="1">
      <alignment horizontal="center"/>
      <protection/>
    </xf>
    <xf numFmtId="173" fontId="4" fillId="0" borderId="0" xfId="31" applyNumberFormat="1" applyFont="1" applyFill="1" applyAlignment="1">
      <alignment horizontal="center"/>
    </xf>
    <xf numFmtId="168" fontId="4" fillId="0" borderId="0" xfId="31" applyFont="1" applyFill="1" applyAlignment="1">
      <alignment/>
    </xf>
    <xf numFmtId="0" fontId="4" fillId="0" borderId="0" xfId="72" applyFont="1" applyFill="1" applyAlignment="1">
      <alignment/>
    </xf>
    <xf numFmtId="0" fontId="4" fillId="0" borderId="0" xfId="72" applyFont="1" applyFill="1" applyAlignment="1">
      <alignment horizontal="center"/>
    </xf>
    <xf numFmtId="168" fontId="14" fillId="0" borderId="0" xfId="31" applyFont="1" applyFill="1" applyAlignment="1" quotePrefix="1">
      <alignment horizontal="right"/>
    </xf>
    <xf numFmtId="200" fontId="4" fillId="0" borderId="0" xfId="18" applyNumberFormat="1" applyFont="1" applyFill="1" applyBorder="1" applyAlignment="1">
      <alignment/>
    </xf>
    <xf numFmtId="0" fontId="12" fillId="0" borderId="8" xfId="72" applyFont="1" applyFill="1" applyBorder="1" applyAlignment="1">
      <alignment horizontal="center" vertical="center" wrapText="1"/>
    </xf>
    <xf numFmtId="0" fontId="12" fillId="0" borderId="8" xfId="72" applyFont="1" applyFill="1" applyBorder="1" applyAlignment="1">
      <alignment horizontal="center" wrapText="1"/>
    </xf>
    <xf numFmtId="168" fontId="12" fillId="0" borderId="8" xfId="31" applyFont="1" applyFill="1" applyBorder="1" applyAlignment="1" quotePrefix="1">
      <alignment horizontal="right" vertical="center"/>
    </xf>
    <xf numFmtId="168" fontId="12" fillId="0" borderId="0" xfId="31" applyFont="1" applyFill="1" applyBorder="1" applyAlignment="1" quotePrefix="1">
      <alignment horizontal="right" vertical="center"/>
    </xf>
    <xf numFmtId="0" fontId="12" fillId="0" borderId="11" xfId="72" applyFont="1" applyFill="1" applyBorder="1" applyAlignment="1">
      <alignment horizontal="center" wrapText="1"/>
    </xf>
    <xf numFmtId="0" fontId="12" fillId="0" borderId="1" xfId="72" applyFont="1" applyFill="1" applyBorder="1" applyAlignment="1">
      <alignment horizontal="center" wrapText="1"/>
    </xf>
    <xf numFmtId="168" fontId="12" fillId="0" borderId="1" xfId="31" applyFont="1" applyFill="1" applyBorder="1" applyAlignment="1">
      <alignment horizontal="center" vertical="center"/>
    </xf>
    <xf numFmtId="168" fontId="12" fillId="0" borderId="1" xfId="31" applyFont="1" applyFill="1" applyBorder="1" applyAlignment="1" quotePrefix="1">
      <alignment horizontal="center" vertical="center"/>
    </xf>
    <xf numFmtId="168" fontId="12" fillId="0" borderId="0" xfId="31" applyFont="1" applyFill="1" applyBorder="1" applyAlignment="1" quotePrefix="1">
      <alignment horizontal="center" vertical="center"/>
    </xf>
    <xf numFmtId="0" fontId="4" fillId="0" borderId="10" xfId="72" applyFont="1" applyFill="1" applyBorder="1" applyAlignment="1">
      <alignment/>
    </xf>
    <xf numFmtId="0" fontId="4" fillId="0" borderId="11" xfId="72" applyFont="1" applyFill="1" applyBorder="1" applyAlignment="1">
      <alignment/>
    </xf>
    <xf numFmtId="0" fontId="4" fillId="0" borderId="11" xfId="72" applyFont="1" applyFill="1" applyBorder="1" applyAlignment="1">
      <alignment horizontal="center"/>
    </xf>
    <xf numFmtId="0" fontId="4" fillId="0" borderId="1" xfId="0" applyFont="1" applyFill="1" applyBorder="1" applyAlignment="1">
      <alignment horizontal="center" vertical="top" wrapText="1"/>
    </xf>
    <xf numFmtId="168" fontId="4" fillId="0" borderId="1" xfId="31" applyFont="1" applyFill="1" applyBorder="1" applyAlignment="1">
      <alignment/>
    </xf>
    <xf numFmtId="168" fontId="4" fillId="0" borderId="0" xfId="31" applyFont="1" applyFill="1" applyBorder="1" applyAlignment="1">
      <alignment/>
    </xf>
    <xf numFmtId="0" fontId="15" fillId="0" borderId="14" xfId="72" applyFont="1" applyFill="1" applyBorder="1" applyAlignment="1">
      <alignment/>
    </xf>
    <xf numFmtId="0" fontId="15" fillId="0" borderId="13" xfId="66" applyFont="1" applyFill="1" applyBorder="1" applyAlignment="1">
      <alignment/>
    </xf>
    <xf numFmtId="0" fontId="15" fillId="0" borderId="13" xfId="66" applyFont="1" applyFill="1" applyBorder="1" applyAlignment="1">
      <alignment horizontal="center"/>
    </xf>
    <xf numFmtId="0" fontId="4" fillId="0" borderId="12" xfId="0" applyFont="1" applyFill="1" applyBorder="1" applyAlignment="1">
      <alignment horizontal="center" wrapText="1"/>
    </xf>
    <xf numFmtId="168" fontId="15" fillId="0" borderId="12" xfId="31" applyFont="1" applyFill="1" applyBorder="1" applyAlignment="1">
      <alignment horizontal="right"/>
    </xf>
    <xf numFmtId="168" fontId="15" fillId="0" borderId="0" xfId="31" applyFont="1" applyFill="1" applyBorder="1" applyAlignment="1">
      <alignment horizontal="right"/>
    </xf>
    <xf numFmtId="0" fontId="4" fillId="0" borderId="14" xfId="72" applyFont="1" applyFill="1" applyBorder="1" applyAlignment="1">
      <alignment/>
    </xf>
    <xf numFmtId="0" fontId="4" fillId="0" borderId="13" xfId="72" applyFont="1" applyFill="1" applyBorder="1" applyAlignment="1">
      <alignment/>
    </xf>
    <xf numFmtId="0" fontId="4" fillId="0" borderId="13" xfId="72" applyFont="1" applyFill="1" applyBorder="1" applyAlignment="1">
      <alignment horizontal="center"/>
    </xf>
    <xf numFmtId="168" fontId="12" fillId="0" borderId="12" xfId="31" applyFont="1" applyFill="1" applyBorder="1" applyAlignment="1">
      <alignment horizontal="right"/>
    </xf>
    <xf numFmtId="168" fontId="4" fillId="0" borderId="12" xfId="31" applyFont="1" applyFill="1" applyBorder="1" applyAlignment="1">
      <alignment horizontal="right"/>
    </xf>
    <xf numFmtId="168" fontId="4" fillId="0" borderId="0" xfId="31" applyFont="1" applyFill="1" applyBorder="1" applyAlignment="1">
      <alignment horizontal="right"/>
    </xf>
    <xf numFmtId="0" fontId="16" fillId="0" borderId="14" xfId="72" applyFont="1" applyFill="1" applyBorder="1" applyAlignment="1">
      <alignment/>
    </xf>
    <xf numFmtId="0" fontId="16" fillId="0" borderId="13" xfId="72" applyFont="1" applyFill="1" applyBorder="1" applyAlignment="1">
      <alignment/>
    </xf>
    <xf numFmtId="0" fontId="16" fillId="0" borderId="13" xfId="72" applyFont="1" applyFill="1" applyBorder="1" applyAlignment="1">
      <alignment horizontal="center"/>
    </xf>
    <xf numFmtId="0" fontId="17" fillId="0" borderId="12" xfId="0" applyFont="1" applyFill="1" applyBorder="1" applyAlignment="1">
      <alignment horizontal="center" wrapText="1"/>
    </xf>
    <xf numFmtId="168" fontId="16" fillId="0" borderId="12" xfId="31" applyFont="1" applyFill="1" applyBorder="1" applyAlignment="1">
      <alignment horizontal="right"/>
    </xf>
    <xf numFmtId="168" fontId="16" fillId="0" borderId="0" xfId="31" applyFont="1" applyFill="1" applyBorder="1" applyAlignment="1">
      <alignment horizontal="right"/>
    </xf>
    <xf numFmtId="0" fontId="4" fillId="0" borderId="14" xfId="72" applyFont="1" applyFill="1" applyBorder="1" applyAlignment="1" quotePrefix="1">
      <alignment horizontal="left"/>
    </xf>
    <xf numFmtId="0" fontId="7" fillId="0" borderId="0" xfId="72" applyFont="1" applyFill="1" applyBorder="1" applyAlignment="1">
      <alignment/>
    </xf>
    <xf numFmtId="0" fontId="4" fillId="0" borderId="14" xfId="72" applyFont="1" applyFill="1" applyBorder="1" applyAlignment="1" quotePrefix="1">
      <alignment/>
    </xf>
    <xf numFmtId="182" fontId="7" fillId="0" borderId="0" xfId="30" applyFont="1" applyFill="1" applyAlignment="1">
      <alignment/>
    </xf>
    <xf numFmtId="0" fontId="12" fillId="0" borderId="12" xfId="0" applyFont="1" applyFill="1" applyBorder="1" applyAlignment="1">
      <alignment horizontal="center" wrapText="1"/>
    </xf>
    <xf numFmtId="0" fontId="4" fillId="0" borderId="14" xfId="72" applyFont="1" applyFill="1" applyBorder="1" applyAlignment="1">
      <alignment horizontal="left"/>
    </xf>
    <xf numFmtId="0" fontId="4" fillId="0" borderId="0" xfId="72" applyFont="1" applyFill="1" applyBorder="1" applyAlignment="1">
      <alignment horizontal="center"/>
    </xf>
    <xf numFmtId="168" fontId="4" fillId="0" borderId="13" xfId="31" applyFont="1" applyFill="1" applyBorder="1" applyAlignment="1">
      <alignment horizontal="right"/>
    </xf>
    <xf numFmtId="0" fontId="16" fillId="0" borderId="14" xfId="72" applyFont="1" applyFill="1" applyBorder="1" applyAlignment="1">
      <alignment horizontal="left"/>
    </xf>
    <xf numFmtId="200" fontId="18" fillId="0" borderId="0" xfId="18" applyNumberFormat="1" applyFont="1" applyFill="1" applyBorder="1" applyAlignment="1">
      <alignment/>
    </xf>
    <xf numFmtId="200" fontId="12" fillId="0" borderId="0" xfId="72" applyNumberFormat="1" applyFont="1" applyFill="1" applyBorder="1" applyAlignment="1">
      <alignment/>
    </xf>
    <xf numFmtId="182" fontId="16" fillId="0" borderId="0" xfId="30" applyFont="1" applyFill="1" applyAlignment="1">
      <alignment/>
    </xf>
    <xf numFmtId="200" fontId="12" fillId="0" borderId="0" xfId="18" applyNumberFormat="1" applyFont="1" applyFill="1" applyBorder="1" applyAlignment="1">
      <alignment/>
    </xf>
    <xf numFmtId="0" fontId="4" fillId="0" borderId="14" xfId="72" applyFont="1" applyFill="1" applyBorder="1" applyAlignment="1" quotePrefix="1">
      <alignment horizontal="right"/>
    </xf>
    <xf numFmtId="200" fontId="15" fillId="0" borderId="0" xfId="18" applyNumberFormat="1" applyFont="1" applyFill="1" applyBorder="1" applyAlignment="1">
      <alignment/>
    </xf>
    <xf numFmtId="0" fontId="14" fillId="0" borderId="13" xfId="72" applyFont="1" applyFill="1" applyBorder="1" applyAlignment="1">
      <alignment/>
    </xf>
    <xf numFmtId="0" fontId="14" fillId="0" borderId="13" xfId="72" applyFont="1" applyFill="1" applyBorder="1" applyAlignment="1">
      <alignment horizontal="center"/>
    </xf>
    <xf numFmtId="182" fontId="16" fillId="0" borderId="0" xfId="30" applyFont="1" applyFill="1" applyAlignment="1">
      <alignment/>
    </xf>
    <xf numFmtId="200" fontId="12" fillId="0" borderId="0" xfId="18" applyNumberFormat="1" applyFont="1" applyFill="1" applyBorder="1" applyAlignment="1">
      <alignment/>
    </xf>
    <xf numFmtId="0" fontId="4" fillId="0" borderId="12" xfId="72" applyFont="1" applyFill="1" applyBorder="1" applyAlignment="1">
      <alignment horizontal="center"/>
    </xf>
    <xf numFmtId="0" fontId="15" fillId="0" borderId="18" xfId="72" applyFont="1" applyFill="1" applyBorder="1" applyAlignment="1">
      <alignment horizontal="center"/>
    </xf>
    <xf numFmtId="0" fontId="18" fillId="0" borderId="8" xfId="72" applyFont="1" applyFill="1" applyBorder="1" applyAlignment="1">
      <alignment horizontal="center"/>
    </xf>
    <xf numFmtId="168" fontId="15" fillId="0" borderId="8" xfId="31" applyFont="1" applyFill="1" applyBorder="1" applyAlignment="1">
      <alignment horizontal="right"/>
    </xf>
    <xf numFmtId="0" fontId="4" fillId="0" borderId="7" xfId="72" applyFont="1" applyFill="1" applyBorder="1" applyAlignment="1">
      <alignment/>
    </xf>
    <xf numFmtId="0" fontId="4" fillId="0" borderId="7" xfId="72" applyFont="1" applyFill="1" applyBorder="1" applyAlignment="1">
      <alignment horizontal="center"/>
    </xf>
    <xf numFmtId="168" fontId="4" fillId="0" borderId="7" xfId="31" applyFont="1" applyFill="1" applyBorder="1" applyAlignment="1">
      <alignment/>
    </xf>
    <xf numFmtId="0" fontId="14" fillId="0" borderId="0" xfId="72" applyFont="1" applyFill="1" applyBorder="1" applyAlignment="1">
      <alignment/>
    </xf>
    <xf numFmtId="0" fontId="4" fillId="0" borderId="10" xfId="72" applyFont="1" applyFill="1" applyBorder="1" applyAlignment="1" quotePrefix="1">
      <alignment horizontal="left"/>
    </xf>
    <xf numFmtId="0" fontId="4" fillId="0" borderId="1" xfId="72" applyFont="1" applyFill="1" applyBorder="1" applyAlignment="1">
      <alignment horizontal="center"/>
    </xf>
    <xf numFmtId="168" fontId="7" fillId="0" borderId="1" xfId="31" applyFont="1" applyFill="1" applyBorder="1" applyAlignment="1">
      <alignment horizontal="right"/>
    </xf>
    <xf numFmtId="168" fontId="7" fillId="0" borderId="0" xfId="31" applyFont="1" applyFill="1" applyBorder="1" applyAlignment="1">
      <alignment horizontal="right"/>
    </xf>
    <xf numFmtId="0" fontId="15" fillId="0" borderId="13" xfId="72" applyFont="1" applyFill="1" applyBorder="1" applyAlignment="1">
      <alignment/>
    </xf>
    <xf numFmtId="0" fontId="15" fillId="0" borderId="13" xfId="72" applyFont="1" applyFill="1" applyBorder="1" applyAlignment="1">
      <alignment horizontal="center"/>
    </xf>
    <xf numFmtId="0" fontId="18" fillId="0" borderId="12" xfId="72" applyFont="1" applyFill="1" applyBorder="1" applyAlignment="1">
      <alignment horizontal="center"/>
    </xf>
    <xf numFmtId="0" fontId="12" fillId="0" borderId="13" xfId="72" applyFont="1" applyFill="1" applyBorder="1" applyAlignment="1">
      <alignment/>
    </xf>
    <xf numFmtId="0" fontId="12" fillId="0" borderId="13" xfId="72" applyFont="1" applyFill="1" applyBorder="1" applyAlignment="1">
      <alignment horizontal="center"/>
    </xf>
    <xf numFmtId="0" fontId="7" fillId="0" borderId="12" xfId="72" applyFont="1" applyFill="1" applyBorder="1" applyAlignment="1">
      <alignment horizontal="center"/>
    </xf>
    <xf numFmtId="0" fontId="12" fillId="0" borderId="14" xfId="72" applyFont="1" applyFill="1" applyBorder="1" applyAlignment="1">
      <alignment/>
    </xf>
    <xf numFmtId="168" fontId="12" fillId="0" borderId="0" xfId="31" applyFont="1" applyFill="1" applyBorder="1" applyAlignment="1">
      <alignment horizontal="right"/>
    </xf>
    <xf numFmtId="168" fontId="15" fillId="0" borderId="0" xfId="31" applyFont="1" applyFill="1" applyAlignment="1">
      <alignment horizontal="right"/>
    </xf>
    <xf numFmtId="168" fontId="12" fillId="0" borderId="0" xfId="31" applyFont="1" applyFill="1" applyBorder="1" applyAlignment="1">
      <alignment horizontal="center"/>
    </xf>
    <xf numFmtId="168" fontId="4" fillId="0" borderId="0" xfId="31" applyFont="1" applyFill="1" applyAlignment="1">
      <alignment horizontal="right"/>
    </xf>
    <xf numFmtId="0" fontId="4" fillId="0" borderId="2" xfId="72" applyFont="1" applyFill="1" applyBorder="1" applyAlignment="1">
      <alignment/>
    </xf>
    <xf numFmtId="0" fontId="4" fillId="0" borderId="2" xfId="72" applyFont="1" applyFill="1" applyBorder="1" applyAlignment="1">
      <alignment horizontal="center"/>
    </xf>
    <xf numFmtId="168" fontId="4" fillId="0" borderId="1" xfId="31" applyFont="1" applyFill="1" applyBorder="1" applyAlignment="1">
      <alignment horizontal="right"/>
    </xf>
    <xf numFmtId="0" fontId="4" fillId="0" borderId="14" xfId="72" applyFont="1" applyFill="1" applyBorder="1" applyAlignment="1" quotePrefix="1">
      <alignment/>
    </xf>
    <xf numFmtId="168" fontId="4" fillId="0" borderId="12" xfId="31" applyFont="1" applyFill="1" applyBorder="1" applyAlignment="1">
      <alignment/>
    </xf>
    <xf numFmtId="0" fontId="4" fillId="0" borderId="16" xfId="72" applyFont="1" applyFill="1" applyBorder="1" applyAlignment="1">
      <alignment/>
    </xf>
    <xf numFmtId="0" fontId="4" fillId="0" borderId="15" xfId="72" applyFont="1" applyFill="1" applyBorder="1" applyAlignment="1">
      <alignment horizontal="center"/>
    </xf>
    <xf numFmtId="168" fontId="4" fillId="0" borderId="15" xfId="31" applyFont="1" applyFill="1" applyBorder="1" applyAlignment="1">
      <alignment/>
    </xf>
    <xf numFmtId="0" fontId="4" fillId="0" borderId="14" xfId="70" applyFont="1" applyBorder="1" applyAlignment="1" quotePrefix="1">
      <alignment horizontal="right"/>
      <protection/>
    </xf>
    <xf numFmtId="14" fontId="12" fillId="0" borderId="0" xfId="18" applyNumberFormat="1" applyFont="1" applyFill="1" applyBorder="1" applyAlignment="1" quotePrefix="1">
      <alignment horizontal="right"/>
    </xf>
    <xf numFmtId="0" fontId="36" fillId="0" borderId="0" xfId="70" applyFont="1" applyAlignment="1">
      <alignment horizontal="center"/>
      <protection/>
    </xf>
    <xf numFmtId="200" fontId="4" fillId="0" borderId="0" xfId="18" applyNumberFormat="1" applyFont="1" applyAlignment="1">
      <alignment/>
    </xf>
    <xf numFmtId="0" fontId="16" fillId="0" borderId="0" xfId="70" applyFont="1">
      <alignment/>
      <protection/>
    </xf>
    <xf numFmtId="0" fontId="16" fillId="0" borderId="0" xfId="70" applyFont="1">
      <alignment/>
      <protection/>
    </xf>
    <xf numFmtId="14" fontId="12" fillId="0" borderId="0" xfId="18" applyNumberFormat="1" applyFont="1" applyBorder="1" applyAlignment="1">
      <alignment horizontal="right"/>
    </xf>
    <xf numFmtId="165" fontId="4" fillId="0" borderId="0" xfId="18" applyNumberFormat="1" applyFont="1" applyAlignment="1">
      <alignment horizontal="right"/>
    </xf>
    <xf numFmtId="165" fontId="12" fillId="0" borderId="7" xfId="18" applyNumberFormat="1" applyFont="1" applyBorder="1" applyAlignment="1">
      <alignment horizontal="right"/>
    </xf>
    <xf numFmtId="165" fontId="12" fillId="0" borderId="0" xfId="18" applyNumberFormat="1" applyFont="1" applyBorder="1" applyAlignment="1">
      <alignment horizontal="right"/>
    </xf>
    <xf numFmtId="0" fontId="16" fillId="0" borderId="0" xfId="70" applyFont="1" applyBorder="1">
      <alignment/>
      <protection/>
    </xf>
    <xf numFmtId="165" fontId="12" fillId="0" borderId="0" xfId="18" applyNumberFormat="1" applyFont="1" applyBorder="1" applyAlignment="1">
      <alignment/>
    </xf>
    <xf numFmtId="200" fontId="12" fillId="0" borderId="0" xfId="18" applyNumberFormat="1" applyFont="1" applyBorder="1" applyAlignment="1">
      <alignment/>
    </xf>
    <xf numFmtId="0" fontId="7" fillId="0" borderId="0" xfId="70" applyFont="1" applyBorder="1">
      <alignment/>
      <protection/>
    </xf>
    <xf numFmtId="218" fontId="41" fillId="3" borderId="0" xfId="0" applyNumberFormat="1" applyFont="1" applyFill="1" applyBorder="1" applyAlignment="1">
      <alignment/>
    </xf>
    <xf numFmtId="218" fontId="41" fillId="0" borderId="0" xfId="0" applyNumberFormat="1" applyFont="1" applyBorder="1" applyAlignment="1">
      <alignment/>
    </xf>
    <xf numFmtId="200" fontId="4" fillId="0" borderId="0" xfId="18" applyNumberFormat="1" applyFont="1" applyBorder="1" applyAlignment="1">
      <alignment/>
    </xf>
    <xf numFmtId="0" fontId="42" fillId="0" borderId="0" xfId="70" applyFont="1" applyBorder="1">
      <alignment/>
      <protection/>
    </xf>
    <xf numFmtId="0" fontId="14" fillId="0" borderId="0" xfId="70" applyFont="1" applyBorder="1">
      <alignment/>
      <protection/>
    </xf>
    <xf numFmtId="200" fontId="14" fillId="0" borderId="0" xfId="18" applyNumberFormat="1" applyFont="1" applyBorder="1" applyAlignment="1">
      <alignment/>
    </xf>
    <xf numFmtId="165" fontId="4" fillId="3" borderId="0" xfId="18" applyNumberFormat="1" applyFont="1" applyFill="1" applyBorder="1" applyAlignment="1">
      <alignment/>
    </xf>
    <xf numFmtId="0" fontId="35" fillId="0" borderId="0" xfId="70" applyFont="1" applyBorder="1">
      <alignment/>
      <protection/>
    </xf>
    <xf numFmtId="165" fontId="12" fillId="0" borderId="3" xfId="18" applyNumberFormat="1" applyFont="1" applyBorder="1" applyAlignment="1">
      <alignment/>
    </xf>
    <xf numFmtId="200" fontId="12" fillId="0" borderId="3" xfId="18" applyNumberFormat="1" applyFont="1" applyBorder="1" applyAlignment="1">
      <alignment/>
    </xf>
    <xf numFmtId="165" fontId="15" fillId="0" borderId="0" xfId="18" applyNumberFormat="1" applyFont="1" applyAlignment="1">
      <alignment/>
    </xf>
    <xf numFmtId="200" fontId="15" fillId="0" borderId="0" xfId="18" applyNumberFormat="1" applyFont="1" applyAlignment="1">
      <alignment/>
    </xf>
    <xf numFmtId="165" fontId="12" fillId="0" borderId="0" xfId="18" applyNumberFormat="1" applyFont="1" applyAlignment="1">
      <alignment/>
    </xf>
    <xf numFmtId="0" fontId="22" fillId="0" borderId="0" xfId="0" applyFont="1" applyAlignment="1">
      <alignment vertical="top" wrapText="1"/>
    </xf>
    <xf numFmtId="0" fontId="35" fillId="0" borderId="0" xfId="70" applyFont="1">
      <alignment/>
      <protection/>
    </xf>
    <xf numFmtId="200" fontId="14" fillId="0" borderId="0" xfId="18" applyNumberFormat="1" applyFont="1" applyAlignment="1">
      <alignment/>
    </xf>
    <xf numFmtId="200" fontId="18" fillId="0" borderId="0" xfId="18" applyNumberFormat="1" applyFont="1" applyAlignment="1">
      <alignment/>
    </xf>
    <xf numFmtId="0" fontId="16" fillId="0" borderId="0" xfId="70" applyFont="1" applyAlignment="1">
      <alignment vertical="top" wrapText="1"/>
      <protection/>
    </xf>
    <xf numFmtId="165" fontId="12" fillId="0" borderId="7" xfId="18" applyNumberFormat="1" applyFont="1" applyBorder="1" applyAlignment="1">
      <alignment horizontal="right" vertical="top" wrapText="1"/>
    </xf>
    <xf numFmtId="165" fontId="12" fillId="0" borderId="7" xfId="18" applyNumberFormat="1" applyFont="1" applyBorder="1" applyAlignment="1">
      <alignment horizontal="center" vertical="center" wrapText="1"/>
    </xf>
    <xf numFmtId="200" fontId="4" fillId="0" borderId="0" xfId="18" applyNumberFormat="1" applyFont="1" applyBorder="1" applyAlignment="1">
      <alignment horizontal="center" wrapText="1"/>
    </xf>
    <xf numFmtId="0" fontId="22" fillId="0" borderId="0" xfId="0" applyFont="1" applyBorder="1" applyAlignment="1">
      <alignment vertical="top" wrapText="1"/>
    </xf>
    <xf numFmtId="165" fontId="14" fillId="0" borderId="0" xfId="18" applyNumberFormat="1" applyFont="1" applyBorder="1" applyAlignment="1">
      <alignment/>
    </xf>
    <xf numFmtId="165" fontId="14" fillId="3" borderId="0" xfId="18" applyNumberFormat="1" applyFont="1" applyFill="1" applyAlignment="1">
      <alignment/>
    </xf>
    <xf numFmtId="165" fontId="14" fillId="0" borderId="0" xfId="18" applyNumberFormat="1" applyFont="1" applyAlignment="1">
      <alignment/>
    </xf>
    <xf numFmtId="165" fontId="4" fillId="3" borderId="0" xfId="18" applyNumberFormat="1" applyFont="1" applyFill="1" applyAlignment="1">
      <alignment/>
    </xf>
    <xf numFmtId="200" fontId="38" fillId="0" borderId="8" xfId="18" applyNumberFormat="1" applyFont="1" applyBorder="1" applyAlignment="1">
      <alignment horizontal="right" vertical="top" wrapText="1"/>
    </xf>
    <xf numFmtId="37" fontId="4" fillId="0" borderId="8" xfId="18" applyNumberFormat="1" applyFont="1" applyBorder="1" applyAlignment="1">
      <alignment/>
    </xf>
    <xf numFmtId="200" fontId="8" fillId="0" borderId="8" xfId="18" applyNumberFormat="1" applyFont="1" applyBorder="1" applyAlignment="1">
      <alignment/>
    </xf>
    <xf numFmtId="200" fontId="38" fillId="0" borderId="8" xfId="18" applyNumberFormat="1" applyFont="1" applyBorder="1" applyAlignment="1">
      <alignment/>
    </xf>
    <xf numFmtId="37" fontId="4" fillId="3" borderId="8" xfId="18" applyNumberFormat="1" applyFont="1" applyFill="1" applyBorder="1" applyAlignment="1">
      <alignment/>
    </xf>
    <xf numFmtId="200" fontId="8" fillId="3" borderId="8" xfId="18" applyNumberFormat="1" applyFont="1" applyFill="1" applyBorder="1" applyAlignment="1">
      <alignment/>
    </xf>
    <xf numFmtId="37" fontId="12" fillId="3" borderId="8" xfId="18" applyNumberFormat="1" applyFont="1" applyFill="1" applyBorder="1" applyAlignment="1">
      <alignment/>
    </xf>
    <xf numFmtId="200" fontId="38" fillId="3" borderId="8" xfId="18" applyNumberFormat="1" applyFont="1" applyFill="1" applyBorder="1" applyAlignment="1">
      <alignment/>
    </xf>
    <xf numFmtId="0" fontId="4" fillId="0" borderId="0" xfId="71" applyFont="1">
      <alignment/>
      <protection/>
    </xf>
    <xf numFmtId="37" fontId="12" fillId="0" borderId="19" xfId="18" applyNumberFormat="1" applyFont="1" applyBorder="1" applyAlignment="1">
      <alignment/>
    </xf>
    <xf numFmtId="37" fontId="12" fillId="3" borderId="19" xfId="18" applyNumberFormat="1" applyFont="1" applyFill="1" applyBorder="1" applyAlignment="1">
      <alignment/>
    </xf>
    <xf numFmtId="200" fontId="38" fillId="3" borderId="19" xfId="18" applyNumberFormat="1" applyFont="1" applyFill="1" applyBorder="1" applyAlignment="1">
      <alignment/>
    </xf>
    <xf numFmtId="37" fontId="4" fillId="3" borderId="0" xfId="18" applyNumberFormat="1" applyFont="1" applyFill="1" applyAlignment="1">
      <alignment/>
    </xf>
    <xf numFmtId="200" fontId="8" fillId="3" borderId="0" xfId="18" applyNumberFormat="1" applyFont="1" applyFill="1" applyAlignment="1">
      <alignment/>
    </xf>
    <xf numFmtId="14" fontId="12" fillId="0" borderId="0" xfId="18" applyNumberFormat="1" applyFont="1" applyBorder="1" applyAlignment="1">
      <alignment horizontal="right" vertical="top" wrapText="1"/>
    </xf>
    <xf numFmtId="165" fontId="12" fillId="0" borderId="0" xfId="18" applyNumberFormat="1" applyFont="1" applyBorder="1" applyAlignment="1">
      <alignment horizontal="right" vertical="top" wrapText="1"/>
    </xf>
    <xf numFmtId="165" fontId="4" fillId="3" borderId="0" xfId="18" applyNumberFormat="1" applyFont="1" applyFill="1" applyBorder="1" applyAlignment="1">
      <alignment horizontal="right"/>
    </xf>
    <xf numFmtId="200" fontId="4" fillId="3" borderId="0" xfId="18" applyNumberFormat="1" applyFont="1" applyFill="1" applyBorder="1" applyAlignment="1">
      <alignment/>
    </xf>
    <xf numFmtId="0" fontId="4" fillId="3" borderId="0" xfId="70" applyFont="1" applyFill="1" applyBorder="1">
      <alignment/>
      <protection/>
    </xf>
    <xf numFmtId="165" fontId="4" fillId="3" borderId="0" xfId="18" applyNumberFormat="1" applyFont="1" applyFill="1" applyAlignment="1">
      <alignment/>
    </xf>
    <xf numFmtId="165" fontId="4" fillId="3" borderId="0" xfId="18" applyNumberFormat="1" applyFont="1" applyFill="1" applyBorder="1" applyAlignment="1">
      <alignment/>
    </xf>
    <xf numFmtId="165" fontId="12" fillId="3" borderId="3" xfId="18" applyNumberFormat="1" applyFont="1" applyFill="1" applyBorder="1" applyAlignment="1">
      <alignment/>
    </xf>
    <xf numFmtId="165" fontId="12" fillId="3" borderId="0" xfId="18" applyNumberFormat="1" applyFont="1" applyFill="1" applyBorder="1" applyAlignment="1">
      <alignment/>
    </xf>
    <xf numFmtId="165" fontId="15" fillId="3" borderId="0" xfId="18" applyNumberFormat="1" applyFont="1" applyFill="1" applyAlignment="1">
      <alignment/>
    </xf>
    <xf numFmtId="0" fontId="15" fillId="3" borderId="0" xfId="70" applyFont="1" applyFill="1">
      <alignment/>
      <protection/>
    </xf>
    <xf numFmtId="200" fontId="4" fillId="3" borderId="0" xfId="18" applyNumberFormat="1" applyFont="1" applyFill="1" applyAlignment="1">
      <alignment/>
    </xf>
    <xf numFmtId="0" fontId="4" fillId="3" borderId="0" xfId="70" applyFont="1" applyFill="1">
      <alignment/>
      <protection/>
    </xf>
    <xf numFmtId="0" fontId="16" fillId="0" borderId="0" xfId="70" applyFont="1" applyAlignment="1">
      <alignment wrapText="1"/>
      <protection/>
    </xf>
    <xf numFmtId="0" fontId="4" fillId="0" borderId="0" xfId="70" applyFont="1" applyAlignment="1">
      <alignment wrapText="1"/>
      <protection/>
    </xf>
    <xf numFmtId="165" fontId="12" fillId="0" borderId="7" xfId="18" applyNumberFormat="1" applyFont="1" applyBorder="1" applyAlignment="1">
      <alignment horizontal="center" wrapText="1"/>
    </xf>
    <xf numFmtId="165" fontId="12" fillId="0" borderId="7" xfId="18" applyNumberFormat="1" applyFont="1" applyBorder="1" applyAlignment="1">
      <alignment horizontal="right" wrapText="1"/>
    </xf>
    <xf numFmtId="165" fontId="4" fillId="0" borderId="0" xfId="18" applyNumberFormat="1" applyFont="1" applyAlignment="1">
      <alignment wrapText="1"/>
    </xf>
    <xf numFmtId="200" fontId="12" fillId="0" borderId="7" xfId="18" applyNumberFormat="1" applyFont="1" applyBorder="1" applyAlignment="1">
      <alignment horizontal="right" wrapText="1"/>
    </xf>
    <xf numFmtId="200" fontId="4" fillId="0" borderId="0" xfId="18" applyNumberFormat="1" applyFont="1" applyAlignment="1">
      <alignment wrapText="1"/>
    </xf>
    <xf numFmtId="0" fontId="21" fillId="0" borderId="0" xfId="70" applyFont="1">
      <alignment/>
      <protection/>
    </xf>
    <xf numFmtId="165" fontId="12" fillId="0" borderId="0" xfId="18" applyNumberFormat="1" applyFont="1" applyAlignment="1">
      <alignment/>
    </xf>
    <xf numFmtId="165" fontId="21" fillId="0" borderId="0" xfId="18" applyNumberFormat="1" applyFont="1" applyAlignment="1">
      <alignment/>
    </xf>
    <xf numFmtId="200" fontId="21" fillId="0" borderId="0" xfId="18" applyNumberFormat="1" applyFont="1" applyAlignment="1">
      <alignment/>
    </xf>
    <xf numFmtId="200" fontId="12" fillId="0" borderId="0" xfId="18" applyNumberFormat="1" applyFont="1" applyAlignment="1">
      <alignment/>
    </xf>
    <xf numFmtId="9" fontId="14" fillId="0" borderId="0" xfId="73" applyFont="1" applyAlignment="1">
      <alignment/>
    </xf>
    <xf numFmtId="165" fontId="4" fillId="0" borderId="0" xfId="70" applyNumberFormat="1" applyFont="1">
      <alignment/>
      <protection/>
    </xf>
    <xf numFmtId="165" fontId="12" fillId="3" borderId="0" xfId="18" applyNumberFormat="1" applyFont="1" applyFill="1" applyBorder="1" applyAlignment="1">
      <alignment/>
    </xf>
    <xf numFmtId="173" fontId="4" fillId="3" borderId="0" xfId="18" applyNumberFormat="1" applyFont="1" applyFill="1" applyBorder="1" applyAlignment="1">
      <alignment/>
    </xf>
    <xf numFmtId="218" fontId="43" fillId="3" borderId="0" xfId="0" applyNumberFormat="1" applyFont="1" applyFill="1" applyBorder="1" applyAlignment="1">
      <alignment/>
    </xf>
    <xf numFmtId="173" fontId="4" fillId="3" borderId="0" xfId="18" applyNumberFormat="1" applyFont="1" applyFill="1" applyBorder="1" applyAlignment="1">
      <alignment horizontal="right"/>
    </xf>
    <xf numFmtId="165" fontId="4" fillId="0" borderId="0" xfId="0" applyNumberFormat="1" applyFont="1" applyAlignment="1">
      <alignment/>
    </xf>
    <xf numFmtId="200" fontId="4" fillId="0" borderId="0" xfId="18" applyNumberFormat="1" applyFont="1" applyBorder="1" applyAlignment="1">
      <alignment horizontal="center"/>
    </xf>
    <xf numFmtId="200" fontId="4" fillId="0" borderId="0" xfId="18" applyNumberFormat="1" applyFont="1" applyAlignment="1">
      <alignment horizontal="center"/>
    </xf>
    <xf numFmtId="200" fontId="22" fillId="0" borderId="0" xfId="18" applyNumberFormat="1" applyFont="1" applyAlignment="1">
      <alignment horizontal="left" vertical="center"/>
    </xf>
    <xf numFmtId="200" fontId="22" fillId="0" borderId="0" xfId="18" applyNumberFormat="1" applyFont="1" applyAlignment="1">
      <alignment/>
    </xf>
    <xf numFmtId="200" fontId="16" fillId="0" borderId="0" xfId="18" applyNumberFormat="1" applyFont="1" applyAlignment="1">
      <alignment/>
    </xf>
    <xf numFmtId="165" fontId="4" fillId="0" borderId="0" xfId="18" applyNumberFormat="1" applyFont="1" applyFill="1" applyBorder="1" applyAlignment="1">
      <alignment/>
    </xf>
    <xf numFmtId="0" fontId="12" fillId="0" borderId="0" xfId="72" applyFont="1" applyBorder="1" applyAlignment="1">
      <alignment/>
    </xf>
    <xf numFmtId="0" fontId="4" fillId="0" borderId="0" xfId="72" applyFont="1" applyBorder="1" applyAlignment="1">
      <alignment/>
    </xf>
    <xf numFmtId="218" fontId="23" fillId="0" borderId="0" xfId="0" applyNumberFormat="1" applyFont="1" applyBorder="1" applyAlignment="1">
      <alignment/>
    </xf>
    <xf numFmtId="200" fontId="4" fillId="0" borderId="0" xfId="18" applyNumberFormat="1" applyFont="1" applyBorder="1" applyAlignment="1">
      <alignment/>
    </xf>
    <xf numFmtId="200" fontId="12" fillId="0" borderId="0" xfId="18" applyNumberFormat="1" applyFont="1" applyBorder="1" applyAlignment="1">
      <alignment/>
    </xf>
    <xf numFmtId="200" fontId="4" fillId="0" borderId="0" xfId="70" applyNumberFormat="1" applyFont="1">
      <alignment/>
      <protection/>
    </xf>
    <xf numFmtId="168" fontId="4" fillId="0" borderId="0" xfId="31" applyFont="1" applyBorder="1" applyAlignment="1">
      <alignment/>
    </xf>
    <xf numFmtId="0" fontId="12" fillId="0" borderId="0" xfId="0" applyFont="1" applyAlignment="1">
      <alignment/>
    </xf>
    <xf numFmtId="165" fontId="4" fillId="0" borderId="0" xfId="70" applyNumberFormat="1" applyFont="1" applyBorder="1">
      <alignment/>
      <protection/>
    </xf>
    <xf numFmtId="168" fontId="4" fillId="3" borderId="0" xfId="31" applyFont="1" applyFill="1" applyBorder="1" applyAlignment="1">
      <alignment/>
    </xf>
    <xf numFmtId="200" fontId="44" fillId="0" borderId="0" xfId="18" applyNumberFormat="1" applyFont="1" applyBorder="1" applyAlignment="1">
      <alignment horizontal="center" wrapText="1"/>
    </xf>
    <xf numFmtId="200" fontId="4" fillId="0" borderId="0" xfId="18" applyNumberFormat="1" applyFont="1" applyAlignment="1" quotePrefix="1">
      <alignment/>
    </xf>
    <xf numFmtId="200" fontId="4" fillId="3" borderId="0" xfId="18" applyNumberFormat="1" applyFont="1" applyFill="1" applyAlignment="1">
      <alignment/>
    </xf>
    <xf numFmtId="0" fontId="42" fillId="0" borderId="0" xfId="70" applyFont="1">
      <alignment/>
      <protection/>
    </xf>
    <xf numFmtId="165" fontId="14" fillId="0" borderId="0" xfId="18" applyNumberFormat="1" applyFont="1" applyAlignment="1">
      <alignment/>
    </xf>
    <xf numFmtId="9" fontId="4" fillId="0" borderId="0" xfId="73" applyFont="1" applyAlignment="1">
      <alignment/>
    </xf>
    <xf numFmtId="165" fontId="15" fillId="0" borderId="0" xfId="18" applyNumberFormat="1" applyFont="1" applyAlignment="1">
      <alignment/>
    </xf>
    <xf numFmtId="0" fontId="12" fillId="0" borderId="0" xfId="70" applyFont="1" applyAlignment="1">
      <alignment horizontal="justify" wrapText="1"/>
      <protection/>
    </xf>
    <xf numFmtId="165" fontId="15" fillId="3" borderId="0" xfId="18" applyNumberFormat="1" applyFont="1" applyFill="1" applyBorder="1" applyAlignment="1">
      <alignment/>
    </xf>
    <xf numFmtId="165" fontId="15" fillId="0" borderId="0" xfId="18" applyNumberFormat="1" applyFont="1" applyBorder="1" applyAlignment="1">
      <alignment/>
    </xf>
    <xf numFmtId="165" fontId="14" fillId="0" borderId="0" xfId="18" applyNumberFormat="1" applyFont="1" applyFill="1" applyBorder="1" applyAlignment="1">
      <alignment/>
    </xf>
    <xf numFmtId="14" fontId="12" fillId="0" borderId="7" xfId="18" applyNumberFormat="1" applyFont="1" applyBorder="1" applyAlignment="1" quotePrefix="1">
      <alignment horizontal="right" vertical="top" wrapText="1"/>
    </xf>
    <xf numFmtId="37" fontId="18" fillId="0" borderId="0" xfId="18" applyNumberFormat="1" applyFont="1" applyAlignment="1">
      <alignment/>
    </xf>
    <xf numFmtId="200" fontId="18" fillId="0" borderId="0" xfId="71" applyNumberFormat="1" applyFont="1">
      <alignment/>
      <protection/>
    </xf>
    <xf numFmtId="0" fontId="8" fillId="0" borderId="0" xfId="72" applyFont="1" applyFill="1" applyBorder="1" applyAlignment="1">
      <alignment/>
    </xf>
    <xf numFmtId="0" fontId="8" fillId="0" borderId="0" xfId="0" applyFont="1" applyBorder="1" applyAlignment="1">
      <alignment/>
    </xf>
    <xf numFmtId="0" fontId="39" fillId="0" borderId="0" xfId="70" applyFont="1" applyBorder="1">
      <alignment/>
      <protection/>
    </xf>
    <xf numFmtId="0" fontId="8" fillId="0" borderId="0" xfId="70" applyFont="1" applyBorder="1">
      <alignment/>
      <protection/>
    </xf>
    <xf numFmtId="0" fontId="39" fillId="0" borderId="0" xfId="0" applyFont="1" applyBorder="1" applyAlignment="1">
      <alignment/>
    </xf>
    <xf numFmtId="0" fontId="8" fillId="0" borderId="0" xfId="70" applyFont="1" applyBorder="1" quotePrefix="1">
      <alignment/>
      <protection/>
    </xf>
    <xf numFmtId="0" fontId="8" fillId="0" borderId="0" xfId="0" applyFont="1" applyFill="1" applyBorder="1" applyAlignment="1">
      <alignment/>
    </xf>
    <xf numFmtId="165" fontId="8" fillId="0" borderId="0" xfId="18" applyNumberFormat="1" applyFont="1" applyFill="1" applyBorder="1" applyAlignment="1">
      <alignment/>
    </xf>
    <xf numFmtId="0" fontId="8" fillId="0" borderId="0" xfId="70" applyFont="1" applyFill="1" applyBorder="1">
      <alignment/>
      <protection/>
    </xf>
    <xf numFmtId="0" fontId="8" fillId="0" borderId="0" xfId="0" applyFont="1" applyBorder="1" applyAlignment="1">
      <alignment vertical="top" wrapText="1"/>
    </xf>
    <xf numFmtId="173" fontId="45" fillId="3" borderId="0" xfId="18" applyNumberFormat="1" applyFont="1" applyFill="1" applyBorder="1" applyAlignment="1">
      <alignment/>
    </xf>
    <xf numFmtId="200" fontId="46" fillId="3" borderId="0" xfId="18" applyNumberFormat="1" applyFont="1" applyFill="1" applyBorder="1" applyAlignment="1">
      <alignment horizontal="center" wrapText="1"/>
    </xf>
    <xf numFmtId="3" fontId="4" fillId="0" borderId="0" xfId="70" applyNumberFormat="1" applyFont="1">
      <alignment/>
      <protection/>
    </xf>
    <xf numFmtId="3" fontId="4" fillId="0" borderId="0" xfId="18" applyNumberFormat="1" applyFont="1" applyAlignment="1">
      <alignment/>
    </xf>
    <xf numFmtId="200" fontId="12" fillId="0" borderId="0" xfId="18" applyNumberFormat="1" applyFont="1" applyFill="1" applyAlignment="1">
      <alignment horizontal="center"/>
    </xf>
    <xf numFmtId="200" fontId="8" fillId="0" borderId="0" xfId="18" applyNumberFormat="1" applyFont="1" applyFill="1" applyAlignment="1">
      <alignment/>
    </xf>
    <xf numFmtId="200" fontId="4" fillId="0" borderId="0" xfId="18" applyNumberFormat="1" applyFont="1" applyFill="1" applyAlignment="1">
      <alignment horizontal="center"/>
    </xf>
    <xf numFmtId="200" fontId="12" fillId="0" borderId="8" xfId="18" applyNumberFormat="1" applyFont="1" applyFill="1" applyBorder="1" applyAlignment="1">
      <alignment horizontal="center" wrapText="1"/>
    </xf>
    <xf numFmtId="200" fontId="12" fillId="0" borderId="1" xfId="18" applyNumberFormat="1" applyFont="1" applyFill="1" applyBorder="1" applyAlignment="1">
      <alignment horizontal="center" wrapText="1"/>
    </xf>
    <xf numFmtId="200" fontId="4" fillId="0" borderId="1" xfId="18" applyNumberFormat="1" applyFont="1" applyFill="1" applyBorder="1" applyAlignment="1">
      <alignment horizontal="center" vertical="top" wrapText="1"/>
    </xf>
    <xf numFmtId="200" fontId="4" fillId="0" borderId="12" xfId="18" applyNumberFormat="1" applyFont="1" applyFill="1" applyBorder="1" applyAlignment="1">
      <alignment horizontal="center" wrapText="1"/>
    </xf>
    <xf numFmtId="200" fontId="17" fillId="0" borderId="12" xfId="18" applyNumberFormat="1" applyFont="1" applyFill="1" applyBorder="1" applyAlignment="1">
      <alignment horizontal="center" wrapText="1"/>
    </xf>
    <xf numFmtId="200" fontId="12" fillId="0" borderId="12" xfId="18" applyNumberFormat="1" applyFont="1" applyFill="1" applyBorder="1" applyAlignment="1">
      <alignment horizontal="center" wrapText="1"/>
    </xf>
    <xf numFmtId="200" fontId="4" fillId="0" borderId="13" xfId="18" applyNumberFormat="1" applyFont="1" applyFill="1" applyBorder="1" applyAlignment="1">
      <alignment horizontal="center" wrapText="1"/>
    </xf>
    <xf numFmtId="200" fontId="4" fillId="0" borderId="12" xfId="18" applyNumberFormat="1" applyFont="1" applyFill="1" applyBorder="1" applyAlignment="1">
      <alignment horizontal="center"/>
    </xf>
    <xf numFmtId="200" fontId="4" fillId="0" borderId="7" xfId="18" applyNumberFormat="1" applyFont="1" applyFill="1" applyBorder="1" applyAlignment="1">
      <alignment horizontal="center"/>
    </xf>
    <xf numFmtId="200" fontId="4" fillId="0" borderId="1" xfId="18" applyNumberFormat="1" applyFont="1" applyFill="1" applyBorder="1" applyAlignment="1">
      <alignment horizontal="center"/>
    </xf>
    <xf numFmtId="200" fontId="4" fillId="0" borderId="15" xfId="18" applyNumberFormat="1" applyFont="1" applyFill="1" applyBorder="1" applyAlignment="1">
      <alignment horizontal="center"/>
    </xf>
    <xf numFmtId="200" fontId="22" fillId="0" borderId="12" xfId="18" applyNumberFormat="1" applyFont="1" applyFill="1" applyBorder="1" applyAlignment="1">
      <alignment horizontal="center" wrapText="1"/>
    </xf>
    <xf numFmtId="200" fontId="15" fillId="0" borderId="0" xfId="18" applyNumberFormat="1" applyFont="1" applyFill="1" applyAlignment="1">
      <alignment horizontal="center"/>
    </xf>
    <xf numFmtId="200" fontId="4" fillId="0" borderId="1" xfId="18" applyNumberFormat="1" applyFont="1" applyBorder="1" applyAlignment="1">
      <alignment horizontal="center" vertical="center" wrapText="1"/>
    </xf>
    <xf numFmtId="200" fontId="4" fillId="0" borderId="1" xfId="18" applyNumberFormat="1" applyFont="1" applyBorder="1" applyAlignment="1">
      <alignment/>
    </xf>
    <xf numFmtId="200" fontId="4" fillId="0" borderId="12" xfId="18" applyNumberFormat="1" applyFont="1" applyBorder="1" applyAlignment="1">
      <alignment horizontal="center" wrapText="1"/>
    </xf>
    <xf numFmtId="200" fontId="4" fillId="0" borderId="15" xfId="18" applyNumberFormat="1" applyFont="1" applyBorder="1" applyAlignment="1">
      <alignment/>
    </xf>
    <xf numFmtId="200" fontId="14" fillId="0" borderId="12" xfId="18" applyNumberFormat="1" applyFont="1" applyBorder="1" applyAlignment="1">
      <alignment horizontal="center" wrapText="1"/>
    </xf>
    <xf numFmtId="200" fontId="12" fillId="0" borderId="12" xfId="18" applyNumberFormat="1" applyFont="1" applyBorder="1" applyAlignment="1">
      <alignment horizontal="center" wrapText="1"/>
    </xf>
    <xf numFmtId="200" fontId="12" fillId="0" borderId="8" xfId="18" applyNumberFormat="1" applyFont="1" applyBorder="1" applyAlignment="1">
      <alignment horizontal="center" vertical="center" wrapText="1"/>
    </xf>
    <xf numFmtId="200" fontId="12" fillId="4" borderId="12" xfId="18" applyNumberFormat="1" applyFont="1" applyFill="1" applyBorder="1" applyAlignment="1">
      <alignment horizontal="center" wrapText="1"/>
    </xf>
    <xf numFmtId="200" fontId="4" fillId="0" borderId="12" xfId="18" applyNumberFormat="1" applyFont="1" applyFill="1" applyBorder="1" applyAlignment="1">
      <alignment horizontal="center" wrapText="1"/>
    </xf>
    <xf numFmtId="200" fontId="4" fillId="0" borderId="13" xfId="18" applyNumberFormat="1" applyFont="1" applyFill="1" applyBorder="1" applyAlignment="1">
      <alignment horizontal="center" wrapText="1"/>
    </xf>
    <xf numFmtId="168" fontId="12" fillId="0" borderId="12" xfId="31" applyFont="1" applyFill="1" applyBorder="1" applyAlignment="1">
      <alignment horizontal="right"/>
    </xf>
    <xf numFmtId="0" fontId="15" fillId="0" borderId="0" xfId="70" applyFont="1" applyBorder="1">
      <alignment/>
      <protection/>
    </xf>
    <xf numFmtId="200" fontId="22" fillId="3" borderId="12" xfId="18" applyNumberFormat="1" applyFont="1" applyFill="1" applyBorder="1" applyAlignment="1">
      <alignment horizontal="center" wrapText="1"/>
    </xf>
    <xf numFmtId="0" fontId="41" fillId="0" borderId="0" xfId="0" applyNumberFormat="1" applyFont="1" applyBorder="1" applyAlignment="1">
      <alignment/>
    </xf>
    <xf numFmtId="165" fontId="21" fillId="0" borderId="0" xfId="18" applyNumberFormat="1" applyFont="1" applyAlignment="1" quotePrefix="1">
      <alignment horizontal="right"/>
    </xf>
    <xf numFmtId="168" fontId="4" fillId="3" borderId="12" xfId="31" applyFont="1" applyFill="1" applyBorder="1" applyAlignment="1">
      <alignment/>
    </xf>
    <xf numFmtId="168" fontId="14" fillId="0" borderId="12" xfId="31" applyFont="1" applyBorder="1" applyAlignment="1">
      <alignment/>
    </xf>
    <xf numFmtId="0" fontId="49" fillId="0" borderId="0" xfId="72" applyFont="1" applyFill="1" applyAlignment="1">
      <alignment/>
    </xf>
    <xf numFmtId="168" fontId="49" fillId="0" borderId="0" xfId="31" applyFont="1" applyFill="1" applyAlignment="1">
      <alignment/>
    </xf>
    <xf numFmtId="0" fontId="49" fillId="0" borderId="0" xfId="72" applyFont="1" applyFill="1" applyAlignment="1">
      <alignment/>
    </xf>
    <xf numFmtId="220" fontId="4" fillId="0" borderId="12" xfId="31" applyNumberFormat="1" applyFont="1" applyBorder="1" applyAlignment="1">
      <alignment/>
    </xf>
    <xf numFmtId="200" fontId="38" fillId="0" borderId="8" xfId="18" applyNumberFormat="1" applyFont="1" applyBorder="1" applyAlignment="1">
      <alignment horizontal="center" vertical="top" wrapText="1"/>
    </xf>
    <xf numFmtId="168" fontId="18" fillId="0" borderId="0" xfId="31" applyFont="1" applyFill="1" applyBorder="1" applyAlignment="1">
      <alignment horizontal="right"/>
    </xf>
    <xf numFmtId="168" fontId="14" fillId="0" borderId="0" xfId="31" applyFont="1" applyFill="1" applyBorder="1" applyAlignment="1">
      <alignment horizontal="right"/>
    </xf>
    <xf numFmtId="0" fontId="49" fillId="0" borderId="0" xfId="72" applyFont="1" applyFill="1" applyAlignment="1">
      <alignment horizontal="center"/>
    </xf>
    <xf numFmtId="0" fontId="12" fillId="0" borderId="8" xfId="15" applyFont="1" applyBorder="1" applyAlignment="1" quotePrefix="1">
      <alignment horizontal="center" vertical="center" wrapText="1"/>
    </xf>
    <xf numFmtId="0" fontId="4" fillId="0" borderId="13" xfId="72" applyFont="1" applyBorder="1" applyAlignment="1">
      <alignment/>
    </xf>
    <xf numFmtId="221" fontId="4" fillId="0" borderId="14" xfId="72" applyNumberFormat="1" applyFont="1" applyBorder="1" applyAlignment="1">
      <alignment horizontal="left"/>
    </xf>
    <xf numFmtId="223" fontId="16" fillId="0" borderId="0" xfId="34" applyNumberFormat="1" applyFont="1">
      <alignment/>
    </xf>
    <xf numFmtId="168" fontId="4" fillId="3" borderId="12" xfId="31" applyFont="1" applyFill="1" applyBorder="1" applyAlignment="1">
      <alignment horizontal="right"/>
    </xf>
    <xf numFmtId="0" fontId="4" fillId="0" borderId="0" xfId="70" applyFont="1" applyAlignment="1">
      <alignment vertical="center" wrapText="1"/>
      <protection/>
    </xf>
    <xf numFmtId="14" fontId="12" fillId="0" borderId="8" xfId="15" applyNumberFormat="1" applyFont="1" applyBorder="1" applyAlignment="1" quotePrefix="1">
      <alignment horizontal="right" vertical="center" wrapText="1"/>
    </xf>
    <xf numFmtId="165" fontId="22" fillId="0" borderId="0" xfId="18" applyNumberFormat="1" applyFont="1" applyAlignment="1">
      <alignment/>
    </xf>
    <xf numFmtId="165" fontId="17" fillId="0" borderId="0" xfId="18" applyNumberFormat="1" applyFont="1" applyAlignment="1">
      <alignment/>
    </xf>
    <xf numFmtId="0" fontId="40" fillId="0" borderId="0" xfId="70" applyFont="1" applyAlignment="1">
      <alignment/>
      <protection/>
    </xf>
    <xf numFmtId="0" fontId="36" fillId="0" borderId="0" xfId="70" applyFont="1" applyAlignment="1">
      <alignment/>
      <protection/>
    </xf>
    <xf numFmtId="200" fontId="12" fillId="0" borderId="8" xfId="18" applyNumberFormat="1" applyFont="1" applyBorder="1" applyAlignment="1">
      <alignment horizontal="center" vertical="center" wrapText="1"/>
    </xf>
    <xf numFmtId="200" fontId="4" fillId="0" borderId="12" xfId="18" applyNumberFormat="1" applyFont="1" applyBorder="1" applyAlignment="1">
      <alignment horizontal="center"/>
    </xf>
    <xf numFmtId="200" fontId="12" fillId="0" borderId="12" xfId="18" applyNumberFormat="1" applyFont="1" applyBorder="1" applyAlignment="1">
      <alignment horizontal="center"/>
    </xf>
    <xf numFmtId="200" fontId="12" fillId="0" borderId="12" xfId="18" applyNumberFormat="1" applyFont="1" applyBorder="1" applyAlignment="1" quotePrefix="1">
      <alignment horizontal="center"/>
    </xf>
    <xf numFmtId="200" fontId="4" fillId="0" borderId="12" xfId="18" applyNumberFormat="1" applyFont="1" applyBorder="1" applyAlignment="1" quotePrefix="1">
      <alignment horizontal="center"/>
    </xf>
    <xf numFmtId="200" fontId="4" fillId="0" borderId="15" xfId="18" applyNumberFormat="1" applyFont="1" applyBorder="1" applyAlignment="1">
      <alignment horizontal="center"/>
    </xf>
    <xf numFmtId="200" fontId="49" fillId="0" borderId="0" xfId="18" applyNumberFormat="1" applyFont="1" applyFill="1" applyAlignment="1">
      <alignment/>
    </xf>
    <xf numFmtId="0" fontId="12" fillId="0" borderId="20" xfId="72" applyFont="1" applyFill="1" applyBorder="1" applyAlignment="1">
      <alignment horizontal="center" vertical="center"/>
    </xf>
    <xf numFmtId="0" fontId="12" fillId="0" borderId="18" xfId="72" applyFont="1" applyFill="1" applyBorder="1" applyAlignment="1">
      <alignment horizontal="center" vertical="center"/>
    </xf>
    <xf numFmtId="0" fontId="15" fillId="0" borderId="20" xfId="72" applyFont="1" applyFill="1" applyBorder="1" applyAlignment="1" quotePrefix="1">
      <alignment horizontal="center"/>
    </xf>
    <xf numFmtId="0" fontId="15" fillId="0" borderId="18" xfId="72" applyFont="1" applyFill="1" applyBorder="1" applyAlignment="1" quotePrefix="1">
      <alignment horizontal="center"/>
    </xf>
    <xf numFmtId="0" fontId="15" fillId="0" borderId="20" xfId="72" applyFont="1" applyFill="1" applyBorder="1" applyAlignment="1">
      <alignment horizontal="center"/>
    </xf>
    <xf numFmtId="0" fontId="15" fillId="0" borderId="18" xfId="72" applyFont="1" applyFill="1" applyBorder="1" applyAlignment="1">
      <alignment horizontal="center"/>
    </xf>
    <xf numFmtId="0" fontId="49" fillId="0" borderId="0" xfId="72" applyFont="1" applyFill="1" applyAlignment="1">
      <alignment horizontal="left"/>
    </xf>
    <xf numFmtId="0" fontId="4" fillId="0" borderId="0" xfId="70" applyFont="1" applyFill="1" applyBorder="1" applyAlignment="1">
      <alignment horizontal="center" wrapText="1"/>
      <protection/>
    </xf>
    <xf numFmtId="0" fontId="12" fillId="0" borderId="0" xfId="70" applyFont="1" applyFill="1" applyAlignment="1">
      <alignment horizontal="center"/>
      <protection/>
    </xf>
    <xf numFmtId="0" fontId="13" fillId="0" borderId="0" xfId="70" applyFont="1" applyFill="1" applyAlignment="1">
      <alignment horizontal="center"/>
      <protection/>
    </xf>
    <xf numFmtId="0" fontId="12" fillId="0" borderId="5" xfId="72" applyFont="1" applyFill="1" applyBorder="1" applyAlignment="1">
      <alignment horizontal="center" vertical="center"/>
    </xf>
    <xf numFmtId="168" fontId="12" fillId="0" borderId="0" xfId="31" applyFont="1" applyFill="1" applyBorder="1" applyAlignment="1">
      <alignment horizontal="center"/>
    </xf>
    <xf numFmtId="0" fontId="12" fillId="0" borderId="0" xfId="70" applyFont="1" applyAlignment="1">
      <alignment horizontal="center"/>
      <protection/>
    </xf>
    <xf numFmtId="0" fontId="4" fillId="0" borderId="0" xfId="70" applyFont="1" applyBorder="1" applyAlignment="1">
      <alignment horizontal="center" wrapText="1"/>
      <protection/>
    </xf>
    <xf numFmtId="168" fontId="12" fillId="0" borderId="0" xfId="31" applyFont="1" applyAlignment="1">
      <alignment horizontal="center"/>
    </xf>
    <xf numFmtId="0" fontId="12" fillId="0" borderId="20" xfId="70" applyFont="1" applyBorder="1" applyAlignment="1">
      <alignment horizontal="center" vertical="center" wrapText="1"/>
      <protection/>
    </xf>
    <xf numFmtId="0" fontId="12" fillId="0" borderId="18" xfId="70" applyFont="1" applyBorder="1" applyAlignment="1">
      <alignment horizontal="center" vertical="center" wrapText="1"/>
      <protection/>
    </xf>
    <xf numFmtId="0" fontId="21" fillId="0" borderId="0" xfId="70" applyFont="1" applyAlignment="1">
      <alignment horizontal="center"/>
      <protection/>
    </xf>
    <xf numFmtId="0" fontId="12" fillId="0" borderId="20" xfId="72" applyFont="1" applyBorder="1" applyAlignment="1">
      <alignment horizontal="center" vertical="center"/>
    </xf>
    <xf numFmtId="0" fontId="12" fillId="0" borderId="18" xfId="72" applyFont="1" applyBorder="1" applyAlignment="1">
      <alignment horizontal="center" vertical="center"/>
    </xf>
    <xf numFmtId="165" fontId="12" fillId="0" borderId="0" xfId="18" applyNumberFormat="1" applyFont="1" applyAlignment="1">
      <alignment horizontal="center"/>
    </xf>
    <xf numFmtId="165" fontId="12" fillId="0" borderId="7" xfId="18" applyNumberFormat="1" applyFont="1" applyBorder="1" applyAlignment="1">
      <alignment horizontal="center"/>
    </xf>
    <xf numFmtId="0" fontId="38" fillId="0" borderId="0" xfId="70" applyFont="1" applyAlignment="1">
      <alignment horizontal="left" wrapText="1"/>
      <protection/>
    </xf>
    <xf numFmtId="0" fontId="40" fillId="0" borderId="0" xfId="70" applyFont="1" applyAlignment="1">
      <alignment horizontal="center"/>
      <protection/>
    </xf>
    <xf numFmtId="0" fontId="36" fillId="0" borderId="0" xfId="70" applyFont="1" applyAlignment="1">
      <alignment horizontal="center"/>
      <protection/>
    </xf>
    <xf numFmtId="200" fontId="4" fillId="0" borderId="0" xfId="18" applyNumberFormat="1" applyFont="1" applyFill="1" applyBorder="1" applyAlignment="1">
      <alignment/>
    </xf>
    <xf numFmtId="168" fontId="49" fillId="0" borderId="0" xfId="31" applyFont="1" applyFill="1" applyAlignment="1">
      <alignment horizontal="center"/>
    </xf>
    <xf numFmtId="197" fontId="12" fillId="0" borderId="0" xfId="34" applyFont="1" applyAlignment="1">
      <alignment horizontal="center"/>
    </xf>
    <xf numFmtId="0" fontId="4" fillId="0" borderId="14" xfId="72" applyFont="1" applyBorder="1" applyAlignment="1" quotePrefix="1">
      <alignment/>
    </xf>
    <xf numFmtId="0" fontId="4" fillId="0" borderId="12" xfId="72" applyFont="1" applyBorder="1" applyAlignment="1" quotePrefix="1">
      <alignment horizontal="center"/>
    </xf>
    <xf numFmtId="0" fontId="4" fillId="0" borderId="12" xfId="0" applyFont="1" applyBorder="1" applyAlignment="1">
      <alignment horizontal="center" wrapText="1"/>
    </xf>
    <xf numFmtId="197" fontId="7" fillId="0" borderId="0" xfId="34" applyFont="1">
      <alignment/>
    </xf>
    <xf numFmtId="0" fontId="4" fillId="0" borderId="0" xfId="72" applyFont="1" applyAlignment="1">
      <alignment/>
    </xf>
    <xf numFmtId="0" fontId="12" fillId="0" borderId="14" xfId="72" applyFont="1" applyBorder="1" applyAlignment="1" quotePrefix="1">
      <alignment/>
    </xf>
    <xf numFmtId="0" fontId="12" fillId="0" borderId="12" xfId="0" applyFont="1" applyBorder="1" applyAlignment="1">
      <alignment horizontal="center" wrapText="1"/>
    </xf>
    <xf numFmtId="197" fontId="16" fillId="0" borderId="0" xfId="34" applyFont="1">
      <alignment/>
    </xf>
    <xf numFmtId="0" fontId="12" fillId="0" borderId="0" xfId="72" applyFont="1" applyAlignment="1">
      <alignment/>
    </xf>
    <xf numFmtId="0" fontId="4" fillId="0" borderId="12" xfId="72" applyFont="1" applyBorder="1" applyAlignment="1">
      <alignment horizontal="center"/>
    </xf>
    <xf numFmtId="0" fontId="12" fillId="0" borderId="13" xfId="72" applyFont="1" applyBorder="1" applyAlignment="1">
      <alignment/>
    </xf>
    <xf numFmtId="0" fontId="12" fillId="0" borderId="12" xfId="72" applyFont="1" applyBorder="1" applyAlignment="1">
      <alignment horizontal="center"/>
    </xf>
    <xf numFmtId="0" fontId="12" fillId="0" borderId="13" xfId="72" applyFont="1" applyBorder="1" applyAlignment="1">
      <alignment/>
    </xf>
    <xf numFmtId="0" fontId="4" fillId="0" borderId="14" xfId="72" applyFont="1" applyBorder="1" applyAlignment="1" quotePrefix="1">
      <alignment/>
    </xf>
    <xf numFmtId="0" fontId="4" fillId="0" borderId="13" xfId="72" applyFont="1" applyBorder="1" applyAlignment="1">
      <alignment/>
    </xf>
    <xf numFmtId="200" fontId="0" fillId="3" borderId="0" xfId="18" applyNumberFormat="1" applyFont="1" applyFill="1" applyAlignment="1">
      <alignment/>
    </xf>
    <xf numFmtId="0" fontId="4" fillId="0" borderId="14" xfId="72" applyFont="1" applyBorder="1" applyAlignment="1">
      <alignment/>
    </xf>
    <xf numFmtId="0" fontId="4" fillId="0" borderId="14" xfId="72" applyFont="1" applyBorder="1" applyAlignment="1">
      <alignment horizontal="left"/>
    </xf>
    <xf numFmtId="165" fontId="12" fillId="0" borderId="0" xfId="18" applyNumberFormat="1" applyFont="1" applyBorder="1" applyAlignment="1">
      <alignment/>
    </xf>
    <xf numFmtId="165" fontId="15" fillId="0" borderId="0" xfId="18" applyNumberFormat="1" applyFont="1" applyBorder="1" applyAlignment="1">
      <alignment/>
    </xf>
    <xf numFmtId="173" fontId="4" fillId="0" borderId="0" xfId="18" applyNumberFormat="1" applyFont="1" applyBorder="1" applyAlignment="1">
      <alignment/>
    </xf>
    <xf numFmtId="165" fontId="14" fillId="0" borderId="0" xfId="18" applyNumberFormat="1" applyFont="1" applyBorder="1" applyAlignment="1">
      <alignment/>
    </xf>
    <xf numFmtId="3" fontId="4" fillId="0" borderId="0" xfId="0" applyNumberFormat="1" applyFont="1" applyBorder="1" applyAlignment="1">
      <alignment/>
    </xf>
    <xf numFmtId="9" fontId="4" fillId="0" borderId="0" xfId="73" applyFont="1" applyBorder="1" applyAlignment="1">
      <alignment/>
    </xf>
    <xf numFmtId="165" fontId="21" fillId="0" borderId="0" xfId="18" applyNumberFormat="1" applyFont="1" applyBorder="1" applyAlignment="1">
      <alignment/>
    </xf>
    <xf numFmtId="165" fontId="21" fillId="0" borderId="0" xfId="18" applyNumberFormat="1" applyFont="1" applyBorder="1" applyAlignment="1" quotePrefix="1">
      <alignment horizontal="right"/>
    </xf>
    <xf numFmtId="219" fontId="15" fillId="0" borderId="0" xfId="18" applyNumberFormat="1" applyFont="1" applyBorder="1" applyAlignment="1">
      <alignment/>
    </xf>
  </cellXfs>
  <cellStyles count="93">
    <cellStyle name="Normal" xfId="0"/>
    <cellStyle name="Centered Heading" xfId="15"/>
    <cellStyle name="chi phi tr¶ tr­íc" xfId="16"/>
    <cellStyle name="Column_Title" xfId="17"/>
    <cellStyle name="Comma" xfId="18"/>
    <cellStyle name="Comma %" xfId="19"/>
    <cellStyle name="Comma [0]" xfId="20"/>
    <cellStyle name="Comma 0.0" xfId="21"/>
    <cellStyle name="Comma 0.0%" xfId="22"/>
    <cellStyle name="Comma 0.0_Auditing" xfId="23"/>
    <cellStyle name="Comma 0.00" xfId="24"/>
    <cellStyle name="Comma 0.00%" xfId="25"/>
    <cellStyle name="Comma 0.00_Auditing" xfId="26"/>
    <cellStyle name="Comma 0.000" xfId="27"/>
    <cellStyle name="Comma 0.000%" xfId="28"/>
    <cellStyle name="Comma 0.000_Auditing" xfId="29"/>
    <cellStyle name="Comma_Worksheet in  US Financial Statements Ref. Workbook - Single Co" xfId="30"/>
    <cellStyle name="Comma_Worksheet in 22311 Draf Financial Statements" xfId="31"/>
    <cellStyle name="Comma0" xfId="32"/>
    <cellStyle name="Company Name" xfId="33"/>
    <cellStyle name="CR Comma" xfId="34"/>
    <cellStyle name="CR Currency" xfId="35"/>
    <cellStyle name="Credit" xfId="36"/>
    <cellStyle name="Credit subtotal" xfId="37"/>
    <cellStyle name="Credit Total" xfId="38"/>
    <cellStyle name="Credit_Auditing" xfId="39"/>
    <cellStyle name="Currency" xfId="40"/>
    <cellStyle name="Currency %" xfId="41"/>
    <cellStyle name="Currency [0]" xfId="42"/>
    <cellStyle name="Currency 0.0" xfId="43"/>
    <cellStyle name="Currency 0.0%" xfId="44"/>
    <cellStyle name="Currency 0.0_Auditing" xfId="45"/>
    <cellStyle name="Currency 0.00" xfId="46"/>
    <cellStyle name="Currency 0.00%" xfId="47"/>
    <cellStyle name="Currency 0.00_Auditing" xfId="48"/>
    <cellStyle name="Currency 0.000" xfId="49"/>
    <cellStyle name="Currency 0.000%" xfId="50"/>
    <cellStyle name="Currency 0.000_Auditing" xfId="51"/>
    <cellStyle name="Currency0" xfId="52"/>
    <cellStyle name="Date" xfId="53"/>
    <cellStyle name="Debit" xfId="54"/>
    <cellStyle name="Debit subtotal" xfId="55"/>
    <cellStyle name="Debit Total" xfId="56"/>
    <cellStyle name="Debit_Auditing" xfId="57"/>
    <cellStyle name="Fixed" xfId="58"/>
    <cellStyle name="Followed Hyperlink" xfId="59"/>
    <cellStyle name="hµng tån kho" xfId="60"/>
    <cellStyle name="Header1" xfId="61"/>
    <cellStyle name="Header2" xfId="62"/>
    <cellStyle name="Heading" xfId="63"/>
    <cellStyle name="Heading 1" xfId="64"/>
    <cellStyle name="Heading 2" xfId="65"/>
    <cellStyle name="Heading No Underline" xfId="66"/>
    <cellStyle name="Heading With Underline" xfId="67"/>
    <cellStyle name="Hoa-Scholl" xfId="68"/>
    <cellStyle name="Hyperlink" xfId="69"/>
    <cellStyle name="Normal_SHEET" xfId="70"/>
    <cellStyle name="Normal_Worksheet in   5640 Tai san co dinh" xfId="71"/>
    <cellStyle name="Normal_Worksheet in  US Financial Statements Ref. Workbook - Single Co" xfId="72"/>
    <cellStyle name="Percent" xfId="73"/>
    <cellStyle name="Percent %" xfId="74"/>
    <cellStyle name="Percent % Long Underline" xfId="75"/>
    <cellStyle name="Percent %_Worksheet in  US Financial Statements Ref. Workbook - Single Co" xfId="76"/>
    <cellStyle name="Percent (0)" xfId="77"/>
    <cellStyle name="Percent 0.0%" xfId="78"/>
    <cellStyle name="Percent 0.0% Long Underline" xfId="79"/>
    <cellStyle name="Percent 0.0%_Auditing" xfId="80"/>
    <cellStyle name="Percent 0.00%" xfId="81"/>
    <cellStyle name="Percent 0.00% Long Underline" xfId="82"/>
    <cellStyle name="Percent 0.00%_Auditing" xfId="83"/>
    <cellStyle name="Percent 0.000%" xfId="84"/>
    <cellStyle name="Percent 0.000% Long Underline" xfId="85"/>
    <cellStyle name="Percent 0.000%_Auditing" xfId="86"/>
    <cellStyle name="Tickmark" xfId="87"/>
    <cellStyle name="Total" xfId="88"/>
    <cellStyle name="ViÖt nam time11,black" xfId="89"/>
    <cellStyle name="Vn time 23,black" xfId="90"/>
    <cellStyle name="똿뗦먛귟 [0.00]_PRODUCT DETAIL Q1" xfId="91"/>
    <cellStyle name="똿뗦먛귟_PRODUCT DETAIL Q1" xfId="92"/>
    <cellStyle name="믅됞 [0.00]_PRODUCT DETAIL Q1" xfId="93"/>
    <cellStyle name="믅됞_PRODUCT DETAIL Q1" xfId="94"/>
    <cellStyle name="백분율_95" xfId="95"/>
    <cellStyle name="뷭?_BOOKSHIP" xfId="96"/>
    <cellStyle name="一般_Book1" xfId="97"/>
    <cellStyle name="千分位[0]_Book1" xfId="98"/>
    <cellStyle name="千分位_Book1" xfId="99"/>
    <cellStyle name="콤마 [0]_1202" xfId="100"/>
    <cellStyle name="콤마_1202" xfId="101"/>
    <cellStyle name="통화 [0]_1202" xfId="102"/>
    <cellStyle name="통화_1202" xfId="103"/>
    <cellStyle name="표준_(정보부문)월별인원계획" xfId="104"/>
    <cellStyle name="貨幣 [0]_Book1" xfId="105"/>
    <cellStyle name="貨幣_Book1" xfId="10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134</xdr:row>
      <xdr:rowOff>0</xdr:rowOff>
    </xdr:from>
    <xdr:to>
      <xdr:col>1</xdr:col>
      <xdr:colOff>1028700</xdr:colOff>
      <xdr:row>134</xdr:row>
      <xdr:rowOff>0</xdr:rowOff>
    </xdr:to>
    <xdr:sp>
      <xdr:nvSpPr>
        <xdr:cNvPr id="1" name="TextBox 1"/>
        <xdr:cNvSpPr txBox="1">
          <a:spLocks noChangeArrowheads="1"/>
        </xdr:cNvSpPr>
      </xdr:nvSpPr>
      <xdr:spPr>
        <a:xfrm>
          <a:off x="28575" y="26469975"/>
          <a:ext cx="1219200" cy="0"/>
        </a:xfrm>
        <a:prstGeom prst="rect">
          <a:avLst/>
        </a:prstGeom>
        <a:solidFill>
          <a:srgbClr val="FFFFFF"/>
        </a:solidFill>
        <a:ln w="9525" cmpd="sng">
          <a:noFill/>
        </a:ln>
      </xdr:spPr>
      <xdr:txBody>
        <a:bodyPr vertOverflow="clip" wrap="square"/>
        <a:p>
          <a:pPr algn="l">
            <a:defRPr/>
          </a:pPr>
          <a:r>
            <a:rPr lang="en-US" cap="none" sz="1100" b="1" i="0" u="none" baseline="0"/>
            <a:t>Ng­êi lËp biÓu</a:t>
          </a:r>
        </a:p>
      </xdr:txBody>
    </xdr:sp>
    <xdr:clientData/>
  </xdr:twoCellAnchor>
  <xdr:oneCellAnchor>
    <xdr:from>
      <xdr:col>2</xdr:col>
      <xdr:colOff>0</xdr:colOff>
      <xdr:row>143</xdr:row>
      <xdr:rowOff>38100</xdr:rowOff>
    </xdr:from>
    <xdr:ext cx="76200" cy="200025"/>
    <xdr:sp>
      <xdr:nvSpPr>
        <xdr:cNvPr id="2" name="TextBox 2"/>
        <xdr:cNvSpPr txBox="1">
          <a:spLocks noChangeArrowheads="1"/>
        </xdr:cNvSpPr>
      </xdr:nvSpPr>
      <xdr:spPr>
        <a:xfrm>
          <a:off x="2686050" y="28032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1828800</xdr:colOff>
      <xdr:row>134</xdr:row>
      <xdr:rowOff>0</xdr:rowOff>
    </xdr:from>
    <xdr:to>
      <xdr:col>2</xdr:col>
      <xdr:colOff>238125</xdr:colOff>
      <xdr:row>134</xdr:row>
      <xdr:rowOff>0</xdr:rowOff>
    </xdr:to>
    <xdr:sp>
      <xdr:nvSpPr>
        <xdr:cNvPr id="3" name="TextBox 3"/>
        <xdr:cNvSpPr txBox="1">
          <a:spLocks noChangeArrowheads="1"/>
        </xdr:cNvSpPr>
      </xdr:nvSpPr>
      <xdr:spPr>
        <a:xfrm>
          <a:off x="2047875" y="26469975"/>
          <a:ext cx="876300" cy="0"/>
        </a:xfrm>
        <a:prstGeom prst="rect">
          <a:avLst/>
        </a:prstGeom>
        <a:solidFill>
          <a:srgbClr val="FFFFFF"/>
        </a:solidFill>
        <a:ln w="9525" cmpd="sng">
          <a:noFill/>
        </a:ln>
      </xdr:spPr>
      <xdr:txBody>
        <a:bodyPr vertOverflow="clip" wrap="square"/>
        <a:p>
          <a:pPr algn="ctr">
            <a:defRPr/>
          </a:pPr>
          <a:r>
            <a:rPr lang="en-US" cap="none" sz="1100" b="1" i="0" u="none" baseline="0"/>
            <a:t>KÕ to¸n tr­ëng</a:t>
          </a:r>
        </a:p>
      </xdr:txBody>
    </xdr:sp>
    <xdr:clientData/>
  </xdr:twoCellAnchor>
  <xdr:twoCellAnchor>
    <xdr:from>
      <xdr:col>6</xdr:col>
      <xdr:colOff>266700</xdr:colOff>
      <xdr:row>134</xdr:row>
      <xdr:rowOff>0</xdr:rowOff>
    </xdr:from>
    <xdr:to>
      <xdr:col>7</xdr:col>
      <xdr:colOff>647700</xdr:colOff>
      <xdr:row>134</xdr:row>
      <xdr:rowOff>0</xdr:rowOff>
    </xdr:to>
    <xdr:sp>
      <xdr:nvSpPr>
        <xdr:cNvPr id="4" name="TextBox 4"/>
        <xdr:cNvSpPr txBox="1">
          <a:spLocks noChangeArrowheads="1"/>
        </xdr:cNvSpPr>
      </xdr:nvSpPr>
      <xdr:spPr>
        <a:xfrm>
          <a:off x="3895725" y="26469975"/>
          <a:ext cx="1733550" cy="0"/>
        </a:xfrm>
        <a:prstGeom prst="rect">
          <a:avLst/>
        </a:prstGeom>
        <a:solidFill>
          <a:srgbClr val="FFFFFF"/>
        </a:solidFill>
        <a:ln w="9525" cmpd="sng">
          <a:noFill/>
        </a:ln>
      </xdr:spPr>
      <xdr:txBody>
        <a:bodyPr vertOverflow="clip" wrap="square"/>
        <a:p>
          <a:pPr algn="ctr">
            <a:defRPr/>
          </a:pPr>
          <a:r>
            <a:rPr lang="en-US" cap="none" sz="1100" b="1" i="0" u="none" baseline="0"/>
            <a:t>Gi¸m ®èc</a:t>
          </a:r>
        </a:p>
      </xdr:txBody>
    </xdr:sp>
    <xdr:clientData/>
  </xdr:twoCellAnchor>
  <xdr:twoCellAnchor>
    <xdr:from>
      <xdr:col>0</xdr:col>
      <xdr:colOff>28575</xdr:colOff>
      <xdr:row>134</xdr:row>
      <xdr:rowOff>0</xdr:rowOff>
    </xdr:from>
    <xdr:to>
      <xdr:col>1</xdr:col>
      <xdr:colOff>1028700</xdr:colOff>
      <xdr:row>134</xdr:row>
      <xdr:rowOff>0</xdr:rowOff>
    </xdr:to>
    <xdr:sp>
      <xdr:nvSpPr>
        <xdr:cNvPr id="5" name="TextBox 5"/>
        <xdr:cNvSpPr txBox="1">
          <a:spLocks noChangeArrowheads="1"/>
        </xdr:cNvSpPr>
      </xdr:nvSpPr>
      <xdr:spPr>
        <a:xfrm>
          <a:off x="28575" y="26469975"/>
          <a:ext cx="1219200" cy="0"/>
        </a:xfrm>
        <a:prstGeom prst="rect">
          <a:avLst/>
        </a:prstGeom>
        <a:solidFill>
          <a:srgbClr val="FFFFFF"/>
        </a:solidFill>
        <a:ln w="9525" cmpd="sng">
          <a:noFill/>
        </a:ln>
      </xdr:spPr>
      <xdr:txBody>
        <a:bodyPr vertOverflow="clip" wrap="square"/>
        <a:p>
          <a:pPr algn="l">
            <a:defRPr/>
          </a:pPr>
          <a:r>
            <a:rPr lang="en-US" cap="none" sz="1100" b="1" i="0" u="none" baseline="0"/>
            <a:t>NguyÔn V¨n A</a:t>
          </a:r>
        </a:p>
      </xdr:txBody>
    </xdr:sp>
    <xdr:clientData/>
  </xdr:twoCellAnchor>
  <xdr:twoCellAnchor>
    <xdr:from>
      <xdr:col>1</xdr:col>
      <xdr:colOff>1828800</xdr:colOff>
      <xdr:row>134</xdr:row>
      <xdr:rowOff>0</xdr:rowOff>
    </xdr:from>
    <xdr:to>
      <xdr:col>2</xdr:col>
      <xdr:colOff>238125</xdr:colOff>
      <xdr:row>134</xdr:row>
      <xdr:rowOff>0</xdr:rowOff>
    </xdr:to>
    <xdr:sp>
      <xdr:nvSpPr>
        <xdr:cNvPr id="6" name="TextBox 6"/>
        <xdr:cNvSpPr txBox="1">
          <a:spLocks noChangeArrowheads="1"/>
        </xdr:cNvSpPr>
      </xdr:nvSpPr>
      <xdr:spPr>
        <a:xfrm>
          <a:off x="2047875" y="26469975"/>
          <a:ext cx="876300" cy="0"/>
        </a:xfrm>
        <a:prstGeom prst="rect">
          <a:avLst/>
        </a:prstGeom>
        <a:solidFill>
          <a:srgbClr val="FFFFFF"/>
        </a:solidFill>
        <a:ln w="9525" cmpd="sng">
          <a:noFill/>
        </a:ln>
      </xdr:spPr>
      <xdr:txBody>
        <a:bodyPr vertOverflow="clip" wrap="square"/>
        <a:p>
          <a:pPr algn="ctr">
            <a:defRPr/>
          </a:pPr>
          <a:r>
            <a:rPr lang="en-US" cap="none" sz="1100" b="1" i="0" u="none" baseline="0"/>
            <a:t>§inh V¨n B</a:t>
          </a:r>
        </a:p>
      </xdr:txBody>
    </xdr:sp>
    <xdr:clientData/>
  </xdr:twoCellAnchor>
  <xdr:twoCellAnchor>
    <xdr:from>
      <xdr:col>6</xdr:col>
      <xdr:colOff>266700</xdr:colOff>
      <xdr:row>134</xdr:row>
      <xdr:rowOff>0</xdr:rowOff>
    </xdr:from>
    <xdr:to>
      <xdr:col>7</xdr:col>
      <xdr:colOff>647700</xdr:colOff>
      <xdr:row>134</xdr:row>
      <xdr:rowOff>0</xdr:rowOff>
    </xdr:to>
    <xdr:sp>
      <xdr:nvSpPr>
        <xdr:cNvPr id="7" name="TextBox 7"/>
        <xdr:cNvSpPr txBox="1">
          <a:spLocks noChangeArrowheads="1"/>
        </xdr:cNvSpPr>
      </xdr:nvSpPr>
      <xdr:spPr>
        <a:xfrm>
          <a:off x="3895725" y="26469975"/>
          <a:ext cx="1733550" cy="0"/>
        </a:xfrm>
        <a:prstGeom prst="rect">
          <a:avLst/>
        </a:prstGeom>
        <a:solidFill>
          <a:srgbClr val="FFFFFF"/>
        </a:solidFill>
        <a:ln w="9525" cmpd="sng">
          <a:noFill/>
        </a:ln>
      </xdr:spPr>
      <xdr:txBody>
        <a:bodyPr vertOverflow="clip" wrap="square"/>
        <a:p>
          <a:pPr algn="ctr">
            <a:defRPr/>
          </a:pPr>
          <a:r>
            <a:rPr lang="en-US" cap="none" sz="1100" b="1" i="0" u="none" baseline="0"/>
            <a:t>Ph¹m V¨n C</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34</xdr:row>
      <xdr:rowOff>0</xdr:rowOff>
    </xdr:from>
    <xdr:to>
      <xdr:col>1</xdr:col>
      <xdr:colOff>1028700</xdr:colOff>
      <xdr:row>34</xdr:row>
      <xdr:rowOff>0</xdr:rowOff>
    </xdr:to>
    <xdr:sp>
      <xdr:nvSpPr>
        <xdr:cNvPr id="1" name="TextBox 1"/>
        <xdr:cNvSpPr txBox="1">
          <a:spLocks noChangeArrowheads="1"/>
        </xdr:cNvSpPr>
      </xdr:nvSpPr>
      <xdr:spPr>
        <a:xfrm>
          <a:off x="28575" y="7658100"/>
          <a:ext cx="1352550" cy="0"/>
        </a:xfrm>
        <a:prstGeom prst="rect">
          <a:avLst/>
        </a:prstGeom>
        <a:solidFill>
          <a:srgbClr val="FFFFFF"/>
        </a:solidFill>
        <a:ln w="9525" cmpd="sng">
          <a:noFill/>
        </a:ln>
      </xdr:spPr>
      <xdr:txBody>
        <a:bodyPr vertOverflow="clip" wrap="square"/>
        <a:p>
          <a:pPr algn="l">
            <a:defRPr/>
          </a:pPr>
          <a:r>
            <a:rPr lang="en-US" cap="none" sz="1100" b="1" i="0" u="none" baseline="0"/>
            <a:t>Ng­êi lËp biÓu</a:t>
          </a:r>
        </a:p>
      </xdr:txBody>
    </xdr:sp>
    <xdr:clientData/>
  </xdr:twoCellAnchor>
  <xdr:twoCellAnchor>
    <xdr:from>
      <xdr:col>1</xdr:col>
      <xdr:colOff>1828800</xdr:colOff>
      <xdr:row>34</xdr:row>
      <xdr:rowOff>0</xdr:rowOff>
    </xdr:from>
    <xdr:to>
      <xdr:col>2</xdr:col>
      <xdr:colOff>238125</xdr:colOff>
      <xdr:row>34</xdr:row>
      <xdr:rowOff>0</xdr:rowOff>
    </xdr:to>
    <xdr:sp>
      <xdr:nvSpPr>
        <xdr:cNvPr id="2" name="TextBox 2"/>
        <xdr:cNvSpPr txBox="1">
          <a:spLocks noChangeArrowheads="1"/>
        </xdr:cNvSpPr>
      </xdr:nvSpPr>
      <xdr:spPr>
        <a:xfrm>
          <a:off x="2181225" y="7658100"/>
          <a:ext cx="1533525" cy="0"/>
        </a:xfrm>
        <a:prstGeom prst="rect">
          <a:avLst/>
        </a:prstGeom>
        <a:solidFill>
          <a:srgbClr val="FFFFFF"/>
        </a:solidFill>
        <a:ln w="9525" cmpd="sng">
          <a:noFill/>
        </a:ln>
      </xdr:spPr>
      <xdr:txBody>
        <a:bodyPr vertOverflow="clip" wrap="square"/>
        <a:p>
          <a:pPr algn="ctr">
            <a:defRPr/>
          </a:pPr>
          <a:r>
            <a:rPr lang="en-US" cap="none" sz="1100" b="1" i="0" u="none" baseline="0"/>
            <a:t>KÕ to¸n tr­ëng</a:t>
          </a:r>
        </a:p>
      </xdr:txBody>
    </xdr:sp>
    <xdr:clientData/>
  </xdr:twoCellAnchor>
  <xdr:twoCellAnchor>
    <xdr:from>
      <xdr:col>6</xdr:col>
      <xdr:colOff>266700</xdr:colOff>
      <xdr:row>34</xdr:row>
      <xdr:rowOff>0</xdr:rowOff>
    </xdr:from>
    <xdr:to>
      <xdr:col>7</xdr:col>
      <xdr:colOff>0</xdr:colOff>
      <xdr:row>34</xdr:row>
      <xdr:rowOff>0</xdr:rowOff>
    </xdr:to>
    <xdr:sp>
      <xdr:nvSpPr>
        <xdr:cNvPr id="3" name="TextBox 3"/>
        <xdr:cNvSpPr txBox="1">
          <a:spLocks noChangeArrowheads="1"/>
        </xdr:cNvSpPr>
      </xdr:nvSpPr>
      <xdr:spPr>
        <a:xfrm>
          <a:off x="5010150" y="7658100"/>
          <a:ext cx="1038225" cy="0"/>
        </a:xfrm>
        <a:prstGeom prst="rect">
          <a:avLst/>
        </a:prstGeom>
        <a:solidFill>
          <a:srgbClr val="FFFFFF"/>
        </a:solidFill>
        <a:ln w="9525" cmpd="sng">
          <a:noFill/>
        </a:ln>
      </xdr:spPr>
      <xdr:txBody>
        <a:bodyPr vertOverflow="clip" wrap="square"/>
        <a:p>
          <a:pPr algn="ctr">
            <a:defRPr/>
          </a:pPr>
          <a:r>
            <a:rPr lang="en-US" cap="none" sz="1100" b="1" i="0" u="none" baseline="0"/>
            <a:t>Gi¸m ®èc</a:t>
          </a:r>
        </a:p>
      </xdr:txBody>
    </xdr:sp>
    <xdr:clientData/>
  </xdr:twoCellAnchor>
  <xdr:twoCellAnchor>
    <xdr:from>
      <xdr:col>0</xdr:col>
      <xdr:colOff>28575</xdr:colOff>
      <xdr:row>34</xdr:row>
      <xdr:rowOff>0</xdr:rowOff>
    </xdr:from>
    <xdr:to>
      <xdr:col>1</xdr:col>
      <xdr:colOff>1028700</xdr:colOff>
      <xdr:row>34</xdr:row>
      <xdr:rowOff>0</xdr:rowOff>
    </xdr:to>
    <xdr:sp>
      <xdr:nvSpPr>
        <xdr:cNvPr id="4" name="TextBox 4"/>
        <xdr:cNvSpPr txBox="1">
          <a:spLocks noChangeArrowheads="1"/>
        </xdr:cNvSpPr>
      </xdr:nvSpPr>
      <xdr:spPr>
        <a:xfrm>
          <a:off x="28575" y="7658100"/>
          <a:ext cx="1352550" cy="0"/>
        </a:xfrm>
        <a:prstGeom prst="rect">
          <a:avLst/>
        </a:prstGeom>
        <a:solidFill>
          <a:srgbClr val="FFFFFF"/>
        </a:solidFill>
        <a:ln w="9525" cmpd="sng">
          <a:noFill/>
        </a:ln>
      </xdr:spPr>
      <xdr:txBody>
        <a:bodyPr vertOverflow="clip" wrap="square"/>
        <a:p>
          <a:pPr algn="l">
            <a:defRPr/>
          </a:pPr>
          <a:r>
            <a:rPr lang="en-US" cap="none" sz="1100" b="1" i="0" u="none" baseline="0"/>
            <a:t>NguyÔn V¨n A</a:t>
          </a:r>
        </a:p>
      </xdr:txBody>
    </xdr:sp>
    <xdr:clientData/>
  </xdr:twoCellAnchor>
  <xdr:twoCellAnchor>
    <xdr:from>
      <xdr:col>1</xdr:col>
      <xdr:colOff>1828800</xdr:colOff>
      <xdr:row>34</xdr:row>
      <xdr:rowOff>0</xdr:rowOff>
    </xdr:from>
    <xdr:to>
      <xdr:col>2</xdr:col>
      <xdr:colOff>238125</xdr:colOff>
      <xdr:row>34</xdr:row>
      <xdr:rowOff>0</xdr:rowOff>
    </xdr:to>
    <xdr:sp>
      <xdr:nvSpPr>
        <xdr:cNvPr id="5" name="TextBox 5"/>
        <xdr:cNvSpPr txBox="1">
          <a:spLocks noChangeArrowheads="1"/>
        </xdr:cNvSpPr>
      </xdr:nvSpPr>
      <xdr:spPr>
        <a:xfrm>
          <a:off x="2181225" y="7658100"/>
          <a:ext cx="1533525" cy="0"/>
        </a:xfrm>
        <a:prstGeom prst="rect">
          <a:avLst/>
        </a:prstGeom>
        <a:solidFill>
          <a:srgbClr val="FFFFFF"/>
        </a:solidFill>
        <a:ln w="9525" cmpd="sng">
          <a:noFill/>
        </a:ln>
      </xdr:spPr>
      <xdr:txBody>
        <a:bodyPr vertOverflow="clip" wrap="square"/>
        <a:p>
          <a:pPr algn="ctr">
            <a:defRPr/>
          </a:pPr>
          <a:r>
            <a:rPr lang="en-US" cap="none" sz="1100" b="1" i="0" u="none" baseline="0"/>
            <a:t>§inh V¨n B</a:t>
          </a:r>
        </a:p>
      </xdr:txBody>
    </xdr:sp>
    <xdr:clientData/>
  </xdr:twoCellAnchor>
  <xdr:twoCellAnchor>
    <xdr:from>
      <xdr:col>6</xdr:col>
      <xdr:colOff>266700</xdr:colOff>
      <xdr:row>34</xdr:row>
      <xdr:rowOff>0</xdr:rowOff>
    </xdr:from>
    <xdr:to>
      <xdr:col>7</xdr:col>
      <xdr:colOff>0</xdr:colOff>
      <xdr:row>34</xdr:row>
      <xdr:rowOff>0</xdr:rowOff>
    </xdr:to>
    <xdr:sp>
      <xdr:nvSpPr>
        <xdr:cNvPr id="6" name="TextBox 6"/>
        <xdr:cNvSpPr txBox="1">
          <a:spLocks noChangeArrowheads="1"/>
        </xdr:cNvSpPr>
      </xdr:nvSpPr>
      <xdr:spPr>
        <a:xfrm>
          <a:off x="5010150" y="7658100"/>
          <a:ext cx="1038225" cy="0"/>
        </a:xfrm>
        <a:prstGeom prst="rect">
          <a:avLst/>
        </a:prstGeom>
        <a:solidFill>
          <a:srgbClr val="FFFFFF"/>
        </a:solidFill>
        <a:ln w="9525" cmpd="sng">
          <a:noFill/>
        </a:ln>
      </xdr:spPr>
      <xdr:txBody>
        <a:bodyPr vertOverflow="clip" wrap="square"/>
        <a:p>
          <a:pPr algn="ctr">
            <a:defRPr/>
          </a:pPr>
          <a:r>
            <a:rPr lang="en-US" cap="none" sz="1100" b="1" i="0" u="none" baseline="0"/>
            <a:t>Ph¹m V¨n C</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54</xdr:row>
      <xdr:rowOff>0</xdr:rowOff>
    </xdr:from>
    <xdr:to>
      <xdr:col>1</xdr:col>
      <xdr:colOff>1028700</xdr:colOff>
      <xdr:row>54</xdr:row>
      <xdr:rowOff>0</xdr:rowOff>
    </xdr:to>
    <xdr:sp>
      <xdr:nvSpPr>
        <xdr:cNvPr id="1" name="TextBox 1"/>
        <xdr:cNvSpPr txBox="1">
          <a:spLocks noChangeArrowheads="1"/>
        </xdr:cNvSpPr>
      </xdr:nvSpPr>
      <xdr:spPr>
        <a:xfrm>
          <a:off x="28575" y="9810750"/>
          <a:ext cx="1200150" cy="0"/>
        </a:xfrm>
        <a:prstGeom prst="rect">
          <a:avLst/>
        </a:prstGeom>
        <a:solidFill>
          <a:srgbClr val="FFFFFF"/>
        </a:solidFill>
        <a:ln w="9525" cmpd="sng">
          <a:noFill/>
        </a:ln>
      </xdr:spPr>
      <xdr:txBody>
        <a:bodyPr vertOverflow="clip" wrap="square"/>
        <a:p>
          <a:pPr algn="l">
            <a:defRPr/>
          </a:pPr>
          <a:r>
            <a:rPr lang="en-US" cap="none" sz="1100" b="1" i="0" u="none" baseline="0"/>
            <a:t>Ng­êi lËp biÓu</a:t>
          </a:r>
        </a:p>
      </xdr:txBody>
    </xdr:sp>
    <xdr:clientData/>
  </xdr:twoCellAnchor>
  <xdr:twoCellAnchor>
    <xdr:from>
      <xdr:col>1</xdr:col>
      <xdr:colOff>1828800</xdr:colOff>
      <xdr:row>54</xdr:row>
      <xdr:rowOff>0</xdr:rowOff>
    </xdr:from>
    <xdr:to>
      <xdr:col>2</xdr:col>
      <xdr:colOff>238125</xdr:colOff>
      <xdr:row>54</xdr:row>
      <xdr:rowOff>0</xdr:rowOff>
    </xdr:to>
    <xdr:sp>
      <xdr:nvSpPr>
        <xdr:cNvPr id="2" name="TextBox 2"/>
        <xdr:cNvSpPr txBox="1">
          <a:spLocks noChangeArrowheads="1"/>
        </xdr:cNvSpPr>
      </xdr:nvSpPr>
      <xdr:spPr>
        <a:xfrm>
          <a:off x="2028825" y="9810750"/>
          <a:ext cx="2543175" cy="0"/>
        </a:xfrm>
        <a:prstGeom prst="rect">
          <a:avLst/>
        </a:prstGeom>
        <a:solidFill>
          <a:srgbClr val="FFFFFF"/>
        </a:solidFill>
        <a:ln w="9525" cmpd="sng">
          <a:noFill/>
        </a:ln>
      </xdr:spPr>
      <xdr:txBody>
        <a:bodyPr vertOverflow="clip" wrap="square"/>
        <a:p>
          <a:pPr algn="ctr">
            <a:defRPr/>
          </a:pPr>
          <a:r>
            <a:rPr lang="en-US" cap="none" sz="1100" b="1" i="0" u="none" baseline="0"/>
            <a:t>KÕ to¸n tr­ëng</a:t>
          </a:r>
        </a:p>
      </xdr:txBody>
    </xdr:sp>
    <xdr:clientData/>
  </xdr:twoCellAnchor>
  <xdr:twoCellAnchor>
    <xdr:from>
      <xdr:col>4</xdr:col>
      <xdr:colOff>266700</xdr:colOff>
      <xdr:row>54</xdr:row>
      <xdr:rowOff>0</xdr:rowOff>
    </xdr:from>
    <xdr:to>
      <xdr:col>5</xdr:col>
      <xdr:colOff>0</xdr:colOff>
      <xdr:row>54</xdr:row>
      <xdr:rowOff>0</xdr:rowOff>
    </xdr:to>
    <xdr:sp>
      <xdr:nvSpPr>
        <xdr:cNvPr id="3" name="TextBox 3"/>
        <xdr:cNvSpPr txBox="1">
          <a:spLocks noChangeArrowheads="1"/>
        </xdr:cNvSpPr>
      </xdr:nvSpPr>
      <xdr:spPr>
        <a:xfrm>
          <a:off x="5572125" y="9810750"/>
          <a:ext cx="1171575" cy="0"/>
        </a:xfrm>
        <a:prstGeom prst="rect">
          <a:avLst/>
        </a:prstGeom>
        <a:solidFill>
          <a:srgbClr val="FFFFFF"/>
        </a:solidFill>
        <a:ln w="9525" cmpd="sng">
          <a:noFill/>
        </a:ln>
      </xdr:spPr>
      <xdr:txBody>
        <a:bodyPr vertOverflow="clip" wrap="square"/>
        <a:p>
          <a:pPr algn="ctr">
            <a:defRPr/>
          </a:pPr>
          <a:r>
            <a:rPr lang="en-US" cap="none" sz="1100" b="1" i="0" u="none" baseline="0"/>
            <a:t>Gi¸m ®èc</a:t>
          </a:r>
        </a:p>
      </xdr:txBody>
    </xdr:sp>
    <xdr:clientData/>
  </xdr:twoCellAnchor>
  <xdr:twoCellAnchor>
    <xdr:from>
      <xdr:col>0</xdr:col>
      <xdr:colOff>28575</xdr:colOff>
      <xdr:row>54</xdr:row>
      <xdr:rowOff>0</xdr:rowOff>
    </xdr:from>
    <xdr:to>
      <xdr:col>1</xdr:col>
      <xdr:colOff>1028700</xdr:colOff>
      <xdr:row>54</xdr:row>
      <xdr:rowOff>0</xdr:rowOff>
    </xdr:to>
    <xdr:sp>
      <xdr:nvSpPr>
        <xdr:cNvPr id="4" name="TextBox 4"/>
        <xdr:cNvSpPr txBox="1">
          <a:spLocks noChangeArrowheads="1"/>
        </xdr:cNvSpPr>
      </xdr:nvSpPr>
      <xdr:spPr>
        <a:xfrm>
          <a:off x="28575" y="9810750"/>
          <a:ext cx="1200150" cy="0"/>
        </a:xfrm>
        <a:prstGeom prst="rect">
          <a:avLst/>
        </a:prstGeom>
        <a:solidFill>
          <a:srgbClr val="FFFFFF"/>
        </a:solidFill>
        <a:ln w="9525" cmpd="sng">
          <a:noFill/>
        </a:ln>
      </xdr:spPr>
      <xdr:txBody>
        <a:bodyPr vertOverflow="clip" wrap="square"/>
        <a:p>
          <a:pPr algn="l">
            <a:defRPr/>
          </a:pPr>
          <a:r>
            <a:rPr lang="en-US" cap="none" sz="1100" b="1" i="0" u="none" baseline="0"/>
            <a:t>NguyÔn V¨n A</a:t>
          </a:r>
        </a:p>
      </xdr:txBody>
    </xdr:sp>
    <xdr:clientData/>
  </xdr:twoCellAnchor>
  <xdr:twoCellAnchor>
    <xdr:from>
      <xdr:col>1</xdr:col>
      <xdr:colOff>1828800</xdr:colOff>
      <xdr:row>54</xdr:row>
      <xdr:rowOff>0</xdr:rowOff>
    </xdr:from>
    <xdr:to>
      <xdr:col>2</xdr:col>
      <xdr:colOff>238125</xdr:colOff>
      <xdr:row>54</xdr:row>
      <xdr:rowOff>0</xdr:rowOff>
    </xdr:to>
    <xdr:sp>
      <xdr:nvSpPr>
        <xdr:cNvPr id="5" name="TextBox 5"/>
        <xdr:cNvSpPr txBox="1">
          <a:spLocks noChangeArrowheads="1"/>
        </xdr:cNvSpPr>
      </xdr:nvSpPr>
      <xdr:spPr>
        <a:xfrm>
          <a:off x="2028825" y="9810750"/>
          <a:ext cx="2543175" cy="0"/>
        </a:xfrm>
        <a:prstGeom prst="rect">
          <a:avLst/>
        </a:prstGeom>
        <a:solidFill>
          <a:srgbClr val="FFFFFF"/>
        </a:solidFill>
        <a:ln w="9525" cmpd="sng">
          <a:noFill/>
        </a:ln>
      </xdr:spPr>
      <xdr:txBody>
        <a:bodyPr vertOverflow="clip" wrap="square"/>
        <a:p>
          <a:pPr algn="ctr">
            <a:defRPr/>
          </a:pPr>
          <a:r>
            <a:rPr lang="en-US" cap="none" sz="1100" b="1" i="0" u="none" baseline="0"/>
            <a:t>§inh V¨n B</a:t>
          </a:r>
        </a:p>
      </xdr:txBody>
    </xdr:sp>
    <xdr:clientData/>
  </xdr:twoCellAnchor>
  <xdr:twoCellAnchor>
    <xdr:from>
      <xdr:col>4</xdr:col>
      <xdr:colOff>266700</xdr:colOff>
      <xdr:row>54</xdr:row>
      <xdr:rowOff>0</xdr:rowOff>
    </xdr:from>
    <xdr:to>
      <xdr:col>5</xdr:col>
      <xdr:colOff>0</xdr:colOff>
      <xdr:row>54</xdr:row>
      <xdr:rowOff>0</xdr:rowOff>
    </xdr:to>
    <xdr:sp>
      <xdr:nvSpPr>
        <xdr:cNvPr id="6" name="TextBox 6"/>
        <xdr:cNvSpPr txBox="1">
          <a:spLocks noChangeArrowheads="1"/>
        </xdr:cNvSpPr>
      </xdr:nvSpPr>
      <xdr:spPr>
        <a:xfrm>
          <a:off x="5572125" y="9810750"/>
          <a:ext cx="1171575" cy="0"/>
        </a:xfrm>
        <a:prstGeom prst="rect">
          <a:avLst/>
        </a:prstGeom>
        <a:solidFill>
          <a:srgbClr val="FFFFFF"/>
        </a:solidFill>
        <a:ln w="9525" cmpd="sng">
          <a:noFill/>
        </a:ln>
      </xdr:spPr>
      <xdr:txBody>
        <a:bodyPr vertOverflow="clip" wrap="square"/>
        <a:p>
          <a:pPr algn="ctr">
            <a:defRPr/>
          </a:pPr>
          <a:r>
            <a:rPr lang="en-US" cap="none" sz="1100" b="1" i="0" u="none" baseline="0"/>
            <a:t>Ph¹m V¨n C</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orksheet%20in%2022311%20Draf%20Financial%20Statement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orksheet%20in%205441%20kiem%20tra%20chi%20ti&#213;t%20nh&#203;p%20nguy&#170;n%20v&#203;t%20li&#214;u%20chinh"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My%20Documents\Ketoan2001\CDTKM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WINDOWS\Temporary%20Internet%20Files\Content.IE5\5C6EOYFM\Cankt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Worksheet%20in%20%20NKC%202001"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Worksheet%20in%2022311%20Draf%20Financial%20Statements-May%20N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ce Sheet"/>
      <sheetName val="Income Statement1"/>
      <sheetName val="Income Statement 2"/>
      <sheetName val="Tminh"/>
      <sheetName val="Note"/>
      <sheetName val="BC1"/>
      <sheetName val="Equity"/>
      <sheetName val="Fixed assets 2"/>
      <sheetName val="Fixed assets 1"/>
      <sheetName val="TBFS"/>
      <sheetName val="TBnoteline"/>
      <sheetName val="BS"/>
      <sheetName val="IS"/>
      <sheetName val="CF"/>
      <sheetName val="Tminh (2)"/>
      <sheetName val="PL1"/>
      <sheetName val="PL2"/>
      <sheetName val="PL3"/>
      <sheetName val="CDKT"/>
      <sheetName val="KQKD1"/>
      <sheetName val="KQKDII"/>
      <sheetName val="KQKDIII"/>
      <sheetName val="CFL"/>
      <sheetName val="F.assets"/>
      <sheetName val="CFL-G"/>
      <sheetName val="CFL-T"/>
      <sheetName val="Note for loan"/>
      <sheetName val="Detail loan NH Dau tu"/>
      <sheetName val="For TCT"/>
      <sheetName val="TB"/>
      <sheetName val="CFL-G (2)"/>
      <sheetName val="CCDC"/>
      <sheetName val="L-loan"/>
      <sheetName val="S-Loan"/>
      <sheetName val="BCDC"/>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5441"/>
      <sheetName val="5442"/>
      <sheetName val="Chi tie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uan1"/>
      <sheetName val="CDFS"/>
      <sheetName val="Sheet2"/>
      <sheetName val="loc"/>
      <sheetName val="Sheet1"/>
      <sheetName val="CDPS PL"/>
      <sheetName val="Dulieu"/>
    </sheetNames>
    <sheetDataSet>
      <sheetData sheetId="6">
        <row r="1">
          <cell r="K1" t="str">
            <v>USD</v>
          </cell>
        </row>
        <row r="2">
          <cell r="K2">
            <v>8.29</v>
          </cell>
        </row>
        <row r="3">
          <cell r="K3">
            <v>0.25</v>
          </cell>
        </row>
        <row r="4">
          <cell r="K4">
            <v>115.87</v>
          </cell>
        </row>
        <row r="5">
          <cell r="K5">
            <v>3.48</v>
          </cell>
        </row>
        <row r="6">
          <cell r="K6">
            <v>27.89</v>
          </cell>
        </row>
        <row r="7">
          <cell r="K7">
            <v>0.93</v>
          </cell>
        </row>
        <row r="8">
          <cell r="K8">
            <v>60.5</v>
          </cell>
        </row>
        <row r="9">
          <cell r="K9">
            <v>123.68</v>
          </cell>
        </row>
        <row r="10">
          <cell r="K10">
            <v>12.37</v>
          </cell>
        </row>
        <row r="11">
          <cell r="K11">
            <v>39.04</v>
          </cell>
        </row>
        <row r="12">
          <cell r="K12">
            <v>1.17</v>
          </cell>
        </row>
        <row r="13">
          <cell r="K13">
            <v>29.06</v>
          </cell>
        </row>
        <row r="14">
          <cell r="K14">
            <v>0.87</v>
          </cell>
        </row>
        <row r="15">
          <cell r="K15">
            <v>3.56</v>
          </cell>
        </row>
        <row r="16">
          <cell r="K16">
            <v>19.8</v>
          </cell>
        </row>
        <row r="17">
          <cell r="K17">
            <v>1.98</v>
          </cell>
        </row>
        <row r="18">
          <cell r="K18">
            <v>23.13</v>
          </cell>
        </row>
        <row r="19">
          <cell r="K19">
            <v>19.07</v>
          </cell>
        </row>
        <row r="20">
          <cell r="K20">
            <v>0.57</v>
          </cell>
        </row>
        <row r="21">
          <cell r="K21">
            <v>27.74</v>
          </cell>
        </row>
        <row r="22">
          <cell r="K22">
            <v>2.77</v>
          </cell>
        </row>
        <row r="23">
          <cell r="K23">
            <v>11.96</v>
          </cell>
        </row>
        <row r="24">
          <cell r="K24">
            <v>34.21</v>
          </cell>
        </row>
        <row r="25">
          <cell r="K25">
            <v>1.03</v>
          </cell>
        </row>
        <row r="26">
          <cell r="K26">
            <v>8.54</v>
          </cell>
        </row>
        <row r="27">
          <cell r="K27">
            <v>0.85</v>
          </cell>
        </row>
        <row r="28">
          <cell r="K28">
            <v>27.05</v>
          </cell>
        </row>
        <row r="29">
          <cell r="K29">
            <v>0.81</v>
          </cell>
        </row>
        <row r="30">
          <cell r="K30">
            <v>5.53</v>
          </cell>
        </row>
        <row r="31">
          <cell r="K31">
            <v>0.17</v>
          </cell>
        </row>
        <row r="32">
          <cell r="K32">
            <v>54.8</v>
          </cell>
        </row>
        <row r="33">
          <cell r="K33">
            <v>5.48</v>
          </cell>
        </row>
        <row r="34">
          <cell r="K34">
            <v>28.47</v>
          </cell>
        </row>
        <row r="35">
          <cell r="K35">
            <v>1.42</v>
          </cell>
        </row>
        <row r="36">
          <cell r="K36">
            <v>9.54</v>
          </cell>
        </row>
        <row r="37">
          <cell r="K37">
            <v>0.29</v>
          </cell>
        </row>
        <row r="38">
          <cell r="K38">
            <v>18.86</v>
          </cell>
        </row>
        <row r="39">
          <cell r="K39">
            <v>18.66</v>
          </cell>
        </row>
        <row r="40">
          <cell r="K40">
            <v>0.56</v>
          </cell>
        </row>
        <row r="41">
          <cell r="K41">
            <v>28.68</v>
          </cell>
        </row>
        <row r="42">
          <cell r="K42">
            <v>0.86</v>
          </cell>
        </row>
        <row r="43">
          <cell r="K43">
            <v>23.43</v>
          </cell>
        </row>
        <row r="44">
          <cell r="K44">
            <v>0.7</v>
          </cell>
        </row>
        <row r="45">
          <cell r="K45">
            <v>14.44</v>
          </cell>
        </row>
        <row r="46">
          <cell r="K46">
            <v>0.43</v>
          </cell>
        </row>
        <row r="47">
          <cell r="K47">
            <v>11.27</v>
          </cell>
        </row>
        <row r="48">
          <cell r="K48">
            <v>1.02</v>
          </cell>
        </row>
        <row r="49">
          <cell r="K49">
            <v>11.68</v>
          </cell>
        </row>
        <row r="50">
          <cell r="K50">
            <v>0.35</v>
          </cell>
        </row>
        <row r="51">
          <cell r="K51">
            <v>6.12</v>
          </cell>
        </row>
        <row r="52">
          <cell r="K52">
            <v>0.18</v>
          </cell>
        </row>
        <row r="53">
          <cell r="K53">
            <v>38.01</v>
          </cell>
        </row>
        <row r="54">
          <cell r="K54">
            <v>1.14</v>
          </cell>
        </row>
        <row r="55">
          <cell r="K55">
            <v>220.04</v>
          </cell>
        </row>
        <row r="56">
          <cell r="K56">
            <v>9.07</v>
          </cell>
        </row>
        <row r="57">
          <cell r="K57">
            <v>3319.93</v>
          </cell>
        </row>
        <row r="58">
          <cell r="K58">
            <v>2300</v>
          </cell>
        </row>
        <row r="59">
          <cell r="K59">
            <v>500</v>
          </cell>
        </row>
        <row r="60">
          <cell r="K60">
            <v>4105.01</v>
          </cell>
        </row>
        <row r="61">
          <cell r="K61">
            <v>13.82</v>
          </cell>
        </row>
        <row r="62">
          <cell r="K62">
            <v>0.41</v>
          </cell>
        </row>
        <row r="63">
          <cell r="K63">
            <v>9.61</v>
          </cell>
        </row>
        <row r="64">
          <cell r="K64">
            <v>0.29</v>
          </cell>
        </row>
        <row r="65">
          <cell r="K65">
            <v>31.94</v>
          </cell>
        </row>
        <row r="66">
          <cell r="K66">
            <v>3.19</v>
          </cell>
        </row>
        <row r="67">
          <cell r="K67">
            <v>158.92</v>
          </cell>
        </row>
        <row r="68">
          <cell r="K68">
            <v>6.46</v>
          </cell>
        </row>
        <row r="69">
          <cell r="K69">
            <v>355.87</v>
          </cell>
        </row>
        <row r="70">
          <cell r="K70">
            <v>2338.41</v>
          </cell>
        </row>
        <row r="71">
          <cell r="K71">
            <v>185.19</v>
          </cell>
        </row>
        <row r="72">
          <cell r="K72">
            <v>5.56</v>
          </cell>
        </row>
        <row r="73">
          <cell r="K73">
            <v>335.2</v>
          </cell>
        </row>
        <row r="74">
          <cell r="K74">
            <v>33.58</v>
          </cell>
        </row>
        <row r="75">
          <cell r="K75">
            <v>462.63</v>
          </cell>
        </row>
        <row r="76">
          <cell r="K76">
            <v>254.04</v>
          </cell>
        </row>
        <row r="77">
          <cell r="K77">
            <v>25.4</v>
          </cell>
        </row>
        <row r="78">
          <cell r="K78">
            <v>2588.19</v>
          </cell>
        </row>
        <row r="79">
          <cell r="K79">
            <v>258.82</v>
          </cell>
        </row>
        <row r="80">
          <cell r="K80">
            <v>119.06</v>
          </cell>
        </row>
        <row r="81">
          <cell r="K81">
            <v>11.91</v>
          </cell>
        </row>
        <row r="82">
          <cell r="K82">
            <v>281.98</v>
          </cell>
        </row>
        <row r="83">
          <cell r="K83">
            <v>28.2</v>
          </cell>
        </row>
        <row r="84">
          <cell r="K84">
            <v>186.24</v>
          </cell>
        </row>
        <row r="85">
          <cell r="K85">
            <v>7.55</v>
          </cell>
        </row>
        <row r="86">
          <cell r="K86">
            <v>269.93</v>
          </cell>
        </row>
        <row r="87">
          <cell r="K87">
            <v>44.2</v>
          </cell>
        </row>
        <row r="88">
          <cell r="K88">
            <v>4.42</v>
          </cell>
        </row>
        <row r="89">
          <cell r="K89">
            <v>355.87</v>
          </cell>
        </row>
        <row r="90">
          <cell r="K90">
            <v>11.55</v>
          </cell>
        </row>
        <row r="91">
          <cell r="K91">
            <v>14234.88</v>
          </cell>
        </row>
        <row r="92">
          <cell r="K92">
            <v>11000</v>
          </cell>
        </row>
        <row r="93">
          <cell r="K93">
            <v>5.41</v>
          </cell>
        </row>
        <row r="94">
          <cell r="K94">
            <v>195.41</v>
          </cell>
        </row>
        <row r="95">
          <cell r="K95">
            <v>19.93</v>
          </cell>
        </row>
        <row r="96">
          <cell r="K96">
            <v>10.68</v>
          </cell>
        </row>
        <row r="97">
          <cell r="K97">
            <v>19.93</v>
          </cell>
        </row>
        <row r="98">
          <cell r="K98">
            <v>4270.46</v>
          </cell>
        </row>
        <row r="99">
          <cell r="K99">
            <v>2750.33</v>
          </cell>
        </row>
        <row r="100">
          <cell r="K100">
            <v>2800</v>
          </cell>
        </row>
        <row r="101">
          <cell r="K101">
            <v>2767.1</v>
          </cell>
        </row>
        <row r="102">
          <cell r="K102">
            <v>14234.88</v>
          </cell>
        </row>
        <row r="103">
          <cell r="K103">
            <v>2135.23</v>
          </cell>
        </row>
        <row r="104">
          <cell r="K104">
            <v>3558.72</v>
          </cell>
        </row>
        <row r="105">
          <cell r="K105">
            <v>32460.91</v>
          </cell>
        </row>
        <row r="106">
          <cell r="K106">
            <v>55.81</v>
          </cell>
        </row>
        <row r="107">
          <cell r="K107">
            <v>5.58</v>
          </cell>
        </row>
        <row r="108">
          <cell r="K108">
            <v>7.12</v>
          </cell>
        </row>
        <row r="109">
          <cell r="K109">
            <v>50.55</v>
          </cell>
        </row>
        <row r="110">
          <cell r="K110">
            <v>5.05</v>
          </cell>
        </row>
        <row r="111">
          <cell r="K111">
            <v>7378.95</v>
          </cell>
        </row>
        <row r="112">
          <cell r="K112">
            <v>1.85</v>
          </cell>
        </row>
        <row r="113">
          <cell r="K113">
            <v>41.41</v>
          </cell>
        </row>
        <row r="114">
          <cell r="K114">
            <v>36.73</v>
          </cell>
        </row>
        <row r="115">
          <cell r="K115">
            <v>16.01</v>
          </cell>
        </row>
        <row r="116">
          <cell r="K116">
            <v>1.07</v>
          </cell>
        </row>
        <row r="117">
          <cell r="K117">
            <v>17.08</v>
          </cell>
        </row>
        <row r="118">
          <cell r="K118">
            <v>4.27</v>
          </cell>
        </row>
        <row r="119">
          <cell r="K119">
            <v>19.93</v>
          </cell>
        </row>
        <row r="120">
          <cell r="K120">
            <v>2.14</v>
          </cell>
        </row>
        <row r="121">
          <cell r="K121">
            <v>9.27</v>
          </cell>
        </row>
        <row r="122">
          <cell r="K122">
            <v>196.95</v>
          </cell>
        </row>
        <row r="123">
          <cell r="K123">
            <v>9.82</v>
          </cell>
        </row>
        <row r="124">
          <cell r="K124">
            <v>11.96</v>
          </cell>
        </row>
        <row r="125">
          <cell r="K125">
            <v>9.71</v>
          </cell>
        </row>
        <row r="126">
          <cell r="K126">
            <v>0.97</v>
          </cell>
        </row>
        <row r="127">
          <cell r="K127">
            <v>16.37</v>
          </cell>
        </row>
        <row r="128">
          <cell r="K128">
            <v>22.78</v>
          </cell>
        </row>
        <row r="129">
          <cell r="K129">
            <v>58.6</v>
          </cell>
        </row>
        <row r="130">
          <cell r="K130">
            <v>1.76</v>
          </cell>
        </row>
        <row r="131">
          <cell r="K131">
            <v>1.99</v>
          </cell>
        </row>
        <row r="132">
          <cell r="K132">
            <v>48.37</v>
          </cell>
        </row>
        <row r="133">
          <cell r="K133">
            <v>1.45</v>
          </cell>
        </row>
        <row r="134">
          <cell r="K134">
            <v>40.83</v>
          </cell>
        </row>
        <row r="135">
          <cell r="K135">
            <v>4.1</v>
          </cell>
        </row>
        <row r="136">
          <cell r="K136">
            <v>52.38</v>
          </cell>
        </row>
        <row r="137">
          <cell r="K137">
            <v>2.56</v>
          </cell>
        </row>
        <row r="138">
          <cell r="K138">
            <v>6.62</v>
          </cell>
        </row>
        <row r="139">
          <cell r="K139">
            <v>6.41</v>
          </cell>
        </row>
        <row r="140">
          <cell r="K140">
            <v>67.72</v>
          </cell>
        </row>
        <row r="141">
          <cell r="K141">
            <v>2.03</v>
          </cell>
        </row>
        <row r="142">
          <cell r="K142">
            <v>3.99</v>
          </cell>
        </row>
        <row r="143">
          <cell r="K143">
            <v>1.39</v>
          </cell>
        </row>
        <row r="144">
          <cell r="K144">
            <v>0.14</v>
          </cell>
        </row>
        <row r="145">
          <cell r="K145">
            <v>3.56</v>
          </cell>
        </row>
        <row r="146">
          <cell r="K146">
            <v>5.91</v>
          </cell>
        </row>
        <row r="147">
          <cell r="K147">
            <v>3377.07</v>
          </cell>
        </row>
        <row r="148">
          <cell r="K148">
            <v>2300</v>
          </cell>
        </row>
        <row r="149">
          <cell r="K149">
            <v>500</v>
          </cell>
        </row>
        <row r="150">
          <cell r="K150">
            <v>164.27</v>
          </cell>
        </row>
        <row r="151">
          <cell r="K151">
            <v>6.6</v>
          </cell>
        </row>
        <row r="152">
          <cell r="K152">
            <v>355.87</v>
          </cell>
        </row>
        <row r="153">
          <cell r="K153">
            <v>71.17</v>
          </cell>
        </row>
        <row r="154">
          <cell r="K154">
            <v>30.8</v>
          </cell>
        </row>
        <row r="155">
          <cell r="K155">
            <v>3.08</v>
          </cell>
        </row>
        <row r="156">
          <cell r="K156">
            <v>20.25</v>
          </cell>
        </row>
        <row r="157">
          <cell r="K157">
            <v>2.02</v>
          </cell>
        </row>
        <row r="158">
          <cell r="K158">
            <v>53.9</v>
          </cell>
        </row>
        <row r="159">
          <cell r="K159">
            <v>1.62</v>
          </cell>
        </row>
        <row r="160">
          <cell r="K160">
            <v>398.02</v>
          </cell>
        </row>
        <row r="161">
          <cell r="K161">
            <v>11.94</v>
          </cell>
        </row>
        <row r="162">
          <cell r="K162">
            <v>281.81</v>
          </cell>
        </row>
        <row r="163">
          <cell r="K163">
            <v>238.12</v>
          </cell>
        </row>
        <row r="164">
          <cell r="K164">
            <v>23.81</v>
          </cell>
        </row>
        <row r="165">
          <cell r="K165">
            <v>395.68</v>
          </cell>
        </row>
        <row r="166">
          <cell r="K166">
            <v>39.57</v>
          </cell>
        </row>
        <row r="167">
          <cell r="K167">
            <v>74.35</v>
          </cell>
        </row>
        <row r="168">
          <cell r="K168">
            <v>2.23</v>
          </cell>
        </row>
        <row r="169">
          <cell r="K169">
            <v>324.78</v>
          </cell>
        </row>
        <row r="170">
          <cell r="K170">
            <v>9.74</v>
          </cell>
        </row>
        <row r="171">
          <cell r="K171">
            <v>543.74</v>
          </cell>
        </row>
        <row r="172">
          <cell r="K172">
            <v>54.37</v>
          </cell>
        </row>
        <row r="173">
          <cell r="K173">
            <v>61.28</v>
          </cell>
        </row>
        <row r="174">
          <cell r="K174">
            <v>6.13</v>
          </cell>
        </row>
        <row r="175">
          <cell r="K175">
            <v>3252.25</v>
          </cell>
        </row>
        <row r="176">
          <cell r="K176">
            <v>3577.47</v>
          </cell>
        </row>
        <row r="177">
          <cell r="K177">
            <v>126.82</v>
          </cell>
        </row>
        <row r="178">
          <cell r="K178">
            <v>12.68</v>
          </cell>
        </row>
        <row r="179">
          <cell r="K179">
            <v>189.81</v>
          </cell>
        </row>
        <row r="180">
          <cell r="K180">
            <v>313.63</v>
          </cell>
        </row>
        <row r="181">
          <cell r="K181">
            <v>31.36</v>
          </cell>
        </row>
        <row r="182">
          <cell r="K182">
            <v>10.149466192170818</v>
          </cell>
        </row>
        <row r="183">
          <cell r="K183">
            <v>69.47</v>
          </cell>
        </row>
        <row r="184">
          <cell r="K184">
            <v>1067.62</v>
          </cell>
        </row>
        <row r="185">
          <cell r="K185">
            <v>4982.21</v>
          </cell>
        </row>
        <row r="186">
          <cell r="K186">
            <v>11605.43</v>
          </cell>
        </row>
        <row r="187">
          <cell r="K187">
            <v>3558.72</v>
          </cell>
        </row>
        <row r="188">
          <cell r="K188">
            <v>2801.79</v>
          </cell>
        </row>
        <row r="189">
          <cell r="K189">
            <v>6591.44</v>
          </cell>
        </row>
        <row r="190">
          <cell r="K190">
            <v>12.19</v>
          </cell>
        </row>
        <row r="191">
          <cell r="K191">
            <v>34.27</v>
          </cell>
        </row>
        <row r="192">
          <cell r="K192">
            <v>3.43</v>
          </cell>
        </row>
        <row r="193">
          <cell r="K193">
            <v>2.85</v>
          </cell>
        </row>
        <row r="194">
          <cell r="K194">
            <v>10.75</v>
          </cell>
        </row>
        <row r="195">
          <cell r="K195">
            <v>8.57</v>
          </cell>
        </row>
        <row r="196">
          <cell r="K196">
            <v>0.26</v>
          </cell>
        </row>
        <row r="197">
          <cell r="K197">
            <v>5.86</v>
          </cell>
        </row>
        <row r="198">
          <cell r="K198">
            <v>0.26</v>
          </cell>
        </row>
        <row r="199">
          <cell r="K199">
            <v>19.02</v>
          </cell>
        </row>
        <row r="200">
          <cell r="K200">
            <v>0.57</v>
          </cell>
        </row>
        <row r="201">
          <cell r="K201">
            <v>5.05</v>
          </cell>
        </row>
        <row r="202">
          <cell r="K202">
            <v>14.23</v>
          </cell>
        </row>
        <row r="203">
          <cell r="K203">
            <v>39.15</v>
          </cell>
        </row>
        <row r="204">
          <cell r="K204">
            <v>3.7</v>
          </cell>
        </row>
        <row r="205">
          <cell r="K205">
            <v>13.89</v>
          </cell>
        </row>
        <row r="206">
          <cell r="K206">
            <v>0.69</v>
          </cell>
        </row>
        <row r="207">
          <cell r="K207">
            <v>159.93</v>
          </cell>
        </row>
        <row r="208">
          <cell r="K208">
            <v>8</v>
          </cell>
        </row>
        <row r="209">
          <cell r="K209">
            <v>33.8</v>
          </cell>
        </row>
        <row r="210">
          <cell r="K210">
            <v>19.93</v>
          </cell>
        </row>
        <row r="211">
          <cell r="K211">
            <v>33.17</v>
          </cell>
        </row>
        <row r="212">
          <cell r="K212">
            <v>1</v>
          </cell>
        </row>
        <row r="213">
          <cell r="K213">
            <v>31.1</v>
          </cell>
        </row>
        <row r="214">
          <cell r="K214">
            <v>0.93</v>
          </cell>
        </row>
        <row r="215">
          <cell r="K215">
            <v>56.65</v>
          </cell>
        </row>
        <row r="216">
          <cell r="K216">
            <v>5.62</v>
          </cell>
        </row>
        <row r="217">
          <cell r="K217">
            <v>13.95</v>
          </cell>
        </row>
        <row r="218">
          <cell r="K218">
            <v>12.07</v>
          </cell>
        </row>
        <row r="219">
          <cell r="K219">
            <v>1.1</v>
          </cell>
        </row>
        <row r="220">
          <cell r="K220">
            <v>27.97</v>
          </cell>
        </row>
        <row r="221">
          <cell r="K221">
            <v>4.27</v>
          </cell>
        </row>
        <row r="222">
          <cell r="K222">
            <v>11.53</v>
          </cell>
        </row>
        <row r="223">
          <cell r="K223">
            <v>44.05</v>
          </cell>
        </row>
        <row r="224">
          <cell r="K224">
            <v>88.73</v>
          </cell>
        </row>
        <row r="225">
          <cell r="K225">
            <v>4.43</v>
          </cell>
        </row>
        <row r="226">
          <cell r="K226">
            <v>5.34</v>
          </cell>
        </row>
        <row r="227">
          <cell r="K227">
            <v>11.57</v>
          </cell>
        </row>
        <row r="228">
          <cell r="K228">
            <v>0.25</v>
          </cell>
        </row>
        <row r="229">
          <cell r="K229">
            <v>0.71</v>
          </cell>
        </row>
        <row r="230">
          <cell r="K230">
            <v>3.88</v>
          </cell>
        </row>
        <row r="231">
          <cell r="K231">
            <v>0.12</v>
          </cell>
        </row>
        <row r="232">
          <cell r="K232">
            <v>5.12</v>
          </cell>
        </row>
        <row r="233">
          <cell r="K233">
            <v>174.25</v>
          </cell>
        </row>
        <row r="234">
          <cell r="K234">
            <v>5.85</v>
          </cell>
        </row>
        <row r="235">
          <cell r="K235">
            <v>71.89</v>
          </cell>
        </row>
        <row r="236">
          <cell r="K236">
            <v>9.61</v>
          </cell>
        </row>
        <row r="237">
          <cell r="K237">
            <v>68.8</v>
          </cell>
        </row>
        <row r="238">
          <cell r="K238">
            <v>3.44</v>
          </cell>
        </row>
        <row r="239">
          <cell r="K239">
            <v>31.03</v>
          </cell>
        </row>
        <row r="240">
          <cell r="K240">
            <v>3.1</v>
          </cell>
        </row>
        <row r="241">
          <cell r="K241">
            <v>283.92</v>
          </cell>
        </row>
        <row r="242">
          <cell r="K242">
            <v>28.39</v>
          </cell>
        </row>
        <row r="243">
          <cell r="K243">
            <v>229.41</v>
          </cell>
        </row>
        <row r="244">
          <cell r="K244">
            <v>22.94</v>
          </cell>
        </row>
        <row r="245">
          <cell r="K245">
            <v>361.57</v>
          </cell>
        </row>
        <row r="246">
          <cell r="K246">
            <v>36.16</v>
          </cell>
        </row>
        <row r="247">
          <cell r="K247">
            <v>233.42</v>
          </cell>
        </row>
        <row r="248">
          <cell r="K248">
            <v>23.34</v>
          </cell>
        </row>
        <row r="249">
          <cell r="K249">
            <v>241.65</v>
          </cell>
        </row>
        <row r="250">
          <cell r="K250">
            <v>221.88</v>
          </cell>
        </row>
        <row r="251">
          <cell r="K251">
            <v>500</v>
          </cell>
        </row>
        <row r="252">
          <cell r="K252">
            <v>2300</v>
          </cell>
        </row>
        <row r="253">
          <cell r="K253">
            <v>3461.83</v>
          </cell>
        </row>
        <row r="254">
          <cell r="K254">
            <v>5.69</v>
          </cell>
        </row>
        <row r="255">
          <cell r="K255">
            <v>2360.79</v>
          </cell>
        </row>
        <row r="256">
          <cell r="K256">
            <v>4270.46</v>
          </cell>
        </row>
        <row r="257">
          <cell r="K257">
            <v>4475.18</v>
          </cell>
        </row>
        <row r="258">
          <cell r="K258">
            <v>2846.98</v>
          </cell>
        </row>
        <row r="259">
          <cell r="K259">
            <v>7117.44</v>
          </cell>
        </row>
        <row r="260">
          <cell r="K260">
            <v>3558.72</v>
          </cell>
        </row>
        <row r="261">
          <cell r="K261">
            <v>2800</v>
          </cell>
        </row>
        <row r="262">
          <cell r="K262">
            <v>355.87</v>
          </cell>
        </row>
        <row r="263">
          <cell r="K263">
            <v>62.11</v>
          </cell>
        </row>
        <row r="264">
          <cell r="K264">
            <v>6.21</v>
          </cell>
        </row>
        <row r="265">
          <cell r="K265">
            <v>9.11</v>
          </cell>
        </row>
        <row r="266">
          <cell r="K266">
            <v>141.8</v>
          </cell>
        </row>
        <row r="267">
          <cell r="K267">
            <v>14.18</v>
          </cell>
        </row>
        <row r="268">
          <cell r="K268">
            <v>4.98</v>
          </cell>
        </row>
        <row r="269">
          <cell r="K269">
            <v>151.74</v>
          </cell>
        </row>
        <row r="270">
          <cell r="K270">
            <v>5.61</v>
          </cell>
        </row>
        <row r="271">
          <cell r="K271">
            <v>60.05</v>
          </cell>
        </row>
        <row r="272">
          <cell r="K272">
            <v>6</v>
          </cell>
        </row>
        <row r="273">
          <cell r="K273">
            <v>1.57</v>
          </cell>
        </row>
        <row r="274">
          <cell r="K274">
            <v>40.75</v>
          </cell>
        </row>
        <row r="275">
          <cell r="K275">
            <v>2.03</v>
          </cell>
        </row>
        <row r="276">
          <cell r="K276">
            <v>9.71</v>
          </cell>
        </row>
        <row r="277">
          <cell r="K277">
            <v>0.97</v>
          </cell>
        </row>
        <row r="278">
          <cell r="K278">
            <v>11.39</v>
          </cell>
        </row>
        <row r="279">
          <cell r="K279">
            <v>33.89</v>
          </cell>
        </row>
        <row r="280">
          <cell r="K280">
            <v>1.69</v>
          </cell>
        </row>
        <row r="281">
          <cell r="K281">
            <v>67.69</v>
          </cell>
        </row>
        <row r="282">
          <cell r="K282">
            <v>2.06</v>
          </cell>
        </row>
        <row r="283">
          <cell r="K283">
            <v>80.61</v>
          </cell>
        </row>
        <row r="284">
          <cell r="K284">
            <v>2.42</v>
          </cell>
        </row>
        <row r="285">
          <cell r="K285">
            <v>6.83</v>
          </cell>
        </row>
        <row r="286">
          <cell r="K286">
            <v>12.39</v>
          </cell>
        </row>
        <row r="287">
          <cell r="K287">
            <v>1.14</v>
          </cell>
        </row>
        <row r="288">
          <cell r="K288">
            <v>2.85</v>
          </cell>
        </row>
        <row r="289">
          <cell r="K289">
            <v>59.83</v>
          </cell>
        </row>
        <row r="290">
          <cell r="K290">
            <v>5.98</v>
          </cell>
        </row>
        <row r="291">
          <cell r="K291">
            <v>33.89</v>
          </cell>
        </row>
        <row r="292">
          <cell r="K292">
            <v>1.69</v>
          </cell>
        </row>
        <row r="293">
          <cell r="K293">
            <v>25.54</v>
          </cell>
        </row>
        <row r="294">
          <cell r="K294">
            <v>0.79</v>
          </cell>
        </row>
        <row r="295">
          <cell r="K295">
            <v>10.39</v>
          </cell>
        </row>
        <row r="296">
          <cell r="K296">
            <v>1426.54</v>
          </cell>
        </row>
        <row r="297">
          <cell r="K297">
            <v>2934.14</v>
          </cell>
        </row>
        <row r="298">
          <cell r="K298">
            <v>270.46</v>
          </cell>
        </row>
        <row r="299">
          <cell r="K299">
            <v>145.56</v>
          </cell>
        </row>
        <row r="300">
          <cell r="K300">
            <v>14.56</v>
          </cell>
        </row>
        <row r="301">
          <cell r="K301">
            <v>39.43</v>
          </cell>
        </row>
        <row r="302">
          <cell r="K302">
            <v>424.01</v>
          </cell>
        </row>
        <row r="303">
          <cell r="K303">
            <v>42.4</v>
          </cell>
        </row>
        <row r="304">
          <cell r="K304">
            <v>498.22</v>
          </cell>
        </row>
        <row r="305">
          <cell r="K305">
            <v>3007.59</v>
          </cell>
        </row>
        <row r="306">
          <cell r="K306">
            <v>16.61</v>
          </cell>
        </row>
        <row r="307">
          <cell r="K307">
            <v>176.39</v>
          </cell>
        </row>
        <row r="308">
          <cell r="K308">
            <v>4.96</v>
          </cell>
        </row>
        <row r="309">
          <cell r="K309">
            <v>35.52</v>
          </cell>
        </row>
        <row r="310">
          <cell r="K310">
            <v>3.55</v>
          </cell>
        </row>
        <row r="311">
          <cell r="K311">
            <v>31.99</v>
          </cell>
        </row>
        <row r="312">
          <cell r="K312">
            <v>2.72</v>
          </cell>
        </row>
        <row r="313">
          <cell r="K313">
            <v>34.59</v>
          </cell>
        </row>
        <row r="314">
          <cell r="K314">
            <v>58.23</v>
          </cell>
        </row>
        <row r="315">
          <cell r="K315">
            <v>5.82</v>
          </cell>
        </row>
        <row r="316">
          <cell r="K316">
            <v>106.76</v>
          </cell>
        </row>
        <row r="317">
          <cell r="K317">
            <v>209.08</v>
          </cell>
        </row>
        <row r="318">
          <cell r="K318">
            <v>20.91</v>
          </cell>
        </row>
        <row r="319">
          <cell r="K319">
            <v>284.25</v>
          </cell>
        </row>
        <row r="320">
          <cell r="K320">
            <v>28.43</v>
          </cell>
        </row>
        <row r="321">
          <cell r="K321">
            <v>41.71</v>
          </cell>
        </row>
        <row r="322">
          <cell r="K322">
            <v>120.97</v>
          </cell>
        </row>
        <row r="323">
          <cell r="K323">
            <v>4.88</v>
          </cell>
        </row>
        <row r="324">
          <cell r="K324">
            <v>238.88</v>
          </cell>
        </row>
        <row r="325">
          <cell r="K325">
            <v>4.48</v>
          </cell>
        </row>
        <row r="326">
          <cell r="K326">
            <v>0.51</v>
          </cell>
        </row>
        <row r="327">
          <cell r="K327">
            <v>3558.72</v>
          </cell>
        </row>
        <row r="328">
          <cell r="K328">
            <v>3268.6</v>
          </cell>
        </row>
        <row r="329">
          <cell r="K329">
            <v>2532.66</v>
          </cell>
        </row>
        <row r="330">
          <cell r="K330">
            <v>4.5</v>
          </cell>
        </row>
        <row r="331">
          <cell r="K331">
            <v>0.5</v>
          </cell>
        </row>
        <row r="332">
          <cell r="K332">
            <v>13488.43</v>
          </cell>
        </row>
        <row r="333">
          <cell r="K333">
            <v>16.04</v>
          </cell>
        </row>
        <row r="334">
          <cell r="K334">
            <v>1.78</v>
          </cell>
        </row>
        <row r="335">
          <cell r="K335">
            <v>49.96</v>
          </cell>
        </row>
        <row r="336">
          <cell r="K336">
            <v>49.46</v>
          </cell>
        </row>
        <row r="337">
          <cell r="K337">
            <v>0.5</v>
          </cell>
        </row>
        <row r="338">
          <cell r="K338">
            <v>7147.11</v>
          </cell>
        </row>
        <row r="339">
          <cell r="K339">
            <v>16.04</v>
          </cell>
        </row>
        <row r="340">
          <cell r="K340">
            <v>1.78</v>
          </cell>
        </row>
        <row r="341">
          <cell r="K341">
            <v>49.96</v>
          </cell>
        </row>
        <row r="342">
          <cell r="K342">
            <v>44.96</v>
          </cell>
        </row>
        <row r="343">
          <cell r="K343">
            <v>5</v>
          </cell>
        </row>
        <row r="344">
          <cell r="K344">
            <v>6278.51</v>
          </cell>
        </row>
        <row r="345">
          <cell r="K345">
            <v>3914.59</v>
          </cell>
        </row>
        <row r="346">
          <cell r="K346">
            <v>7.83</v>
          </cell>
        </row>
        <row r="347">
          <cell r="K347">
            <v>801.14</v>
          </cell>
        </row>
        <row r="348">
          <cell r="K348">
            <v>1.44</v>
          </cell>
        </row>
        <row r="349">
          <cell r="K349">
            <v>0.16</v>
          </cell>
        </row>
        <row r="350">
          <cell r="K350">
            <v>669.58</v>
          </cell>
        </row>
        <row r="351">
          <cell r="K351">
            <v>12.1</v>
          </cell>
        </row>
        <row r="352">
          <cell r="K352">
            <v>1.85</v>
          </cell>
        </row>
        <row r="353">
          <cell r="K353">
            <v>1.42</v>
          </cell>
        </row>
        <row r="354">
          <cell r="K354">
            <v>4.5</v>
          </cell>
        </row>
        <row r="355">
          <cell r="K355">
            <v>0.5</v>
          </cell>
        </row>
        <row r="356">
          <cell r="K356">
            <v>294</v>
          </cell>
        </row>
        <row r="357">
          <cell r="K357">
            <v>1.42</v>
          </cell>
        </row>
        <row r="358">
          <cell r="K358">
            <v>4.5</v>
          </cell>
        </row>
        <row r="359">
          <cell r="K359">
            <v>0.5</v>
          </cell>
        </row>
        <row r="360">
          <cell r="K360">
            <v>141.75</v>
          </cell>
        </row>
        <row r="361">
          <cell r="K361">
            <v>2432.04</v>
          </cell>
        </row>
        <row r="362">
          <cell r="K362">
            <v>5.69</v>
          </cell>
        </row>
        <row r="363">
          <cell r="K363">
            <v>4.49</v>
          </cell>
        </row>
        <row r="364">
          <cell r="K364">
            <v>0.14</v>
          </cell>
        </row>
        <row r="365">
          <cell r="K365">
            <v>37.01</v>
          </cell>
        </row>
        <row r="366">
          <cell r="K366">
            <v>1.85</v>
          </cell>
        </row>
        <row r="367">
          <cell r="K367">
            <v>55.65</v>
          </cell>
        </row>
        <row r="368">
          <cell r="K368">
            <v>5.57</v>
          </cell>
        </row>
        <row r="369">
          <cell r="K369">
            <v>15.44</v>
          </cell>
        </row>
        <row r="370">
          <cell r="K370">
            <v>9.82</v>
          </cell>
        </row>
        <row r="371">
          <cell r="K371">
            <v>0.98</v>
          </cell>
        </row>
        <row r="372">
          <cell r="K372">
            <v>56.54</v>
          </cell>
        </row>
        <row r="373">
          <cell r="K373">
            <v>2.83</v>
          </cell>
        </row>
        <row r="374">
          <cell r="K374">
            <v>133.25</v>
          </cell>
        </row>
        <row r="375">
          <cell r="K375">
            <v>4.12</v>
          </cell>
        </row>
        <row r="376">
          <cell r="K376">
            <v>25.96</v>
          </cell>
        </row>
        <row r="377">
          <cell r="K377">
            <v>0.8</v>
          </cell>
        </row>
        <row r="378">
          <cell r="K378">
            <v>94.89</v>
          </cell>
        </row>
        <row r="379">
          <cell r="K379">
            <v>4.75</v>
          </cell>
        </row>
        <row r="380">
          <cell r="K380">
            <v>14.64</v>
          </cell>
        </row>
        <row r="381">
          <cell r="K381">
            <v>0.73</v>
          </cell>
        </row>
        <row r="382">
          <cell r="K382">
            <v>5.52</v>
          </cell>
        </row>
        <row r="383">
          <cell r="K383">
            <v>0.17</v>
          </cell>
        </row>
        <row r="384">
          <cell r="K384">
            <v>20.08</v>
          </cell>
        </row>
        <row r="385">
          <cell r="K385">
            <v>1.06</v>
          </cell>
        </row>
        <row r="386">
          <cell r="K386">
            <v>27.62</v>
          </cell>
        </row>
        <row r="387">
          <cell r="K387">
            <v>0.85</v>
          </cell>
        </row>
        <row r="388">
          <cell r="K388">
            <v>12.39</v>
          </cell>
        </row>
        <row r="389">
          <cell r="K389">
            <v>1.13</v>
          </cell>
        </row>
        <row r="390">
          <cell r="K390">
            <v>801.77</v>
          </cell>
        </row>
        <row r="391">
          <cell r="K391">
            <v>1082.41</v>
          </cell>
        </row>
        <row r="392">
          <cell r="K392">
            <v>2339.03</v>
          </cell>
        </row>
        <row r="393">
          <cell r="K393">
            <v>184.9</v>
          </cell>
        </row>
        <row r="394">
          <cell r="K394">
            <v>9.73</v>
          </cell>
        </row>
        <row r="395">
          <cell r="K395">
            <v>335.77</v>
          </cell>
        </row>
        <row r="396">
          <cell r="K396">
            <v>33.58</v>
          </cell>
        </row>
        <row r="397">
          <cell r="K397">
            <v>11.03</v>
          </cell>
        </row>
        <row r="398">
          <cell r="K398">
            <v>4.83</v>
          </cell>
        </row>
        <row r="399">
          <cell r="K399">
            <v>0.15</v>
          </cell>
        </row>
        <row r="400">
          <cell r="K400">
            <v>102.3</v>
          </cell>
        </row>
        <row r="401">
          <cell r="K401">
            <v>10.23</v>
          </cell>
        </row>
        <row r="402">
          <cell r="K402">
            <v>18.43</v>
          </cell>
        </row>
        <row r="403">
          <cell r="K403">
            <v>0.57</v>
          </cell>
        </row>
        <row r="404">
          <cell r="K404">
            <v>5.41</v>
          </cell>
        </row>
        <row r="405">
          <cell r="K405">
            <v>1.49</v>
          </cell>
        </row>
        <row r="406">
          <cell r="K406">
            <v>9.58</v>
          </cell>
        </row>
        <row r="407">
          <cell r="K407">
            <v>0.96</v>
          </cell>
        </row>
        <row r="408">
          <cell r="K408">
            <v>42.7</v>
          </cell>
        </row>
        <row r="409">
          <cell r="K409">
            <v>414.1</v>
          </cell>
        </row>
        <row r="410">
          <cell r="K410">
            <v>41.41</v>
          </cell>
        </row>
        <row r="411">
          <cell r="K411">
            <v>14.43</v>
          </cell>
        </row>
        <row r="412">
          <cell r="K412">
            <v>1.44</v>
          </cell>
        </row>
        <row r="413">
          <cell r="K413">
            <v>114.19</v>
          </cell>
        </row>
        <row r="414">
          <cell r="K414">
            <v>5.34</v>
          </cell>
        </row>
        <row r="415">
          <cell r="K415">
            <v>54.73</v>
          </cell>
        </row>
        <row r="416">
          <cell r="K416">
            <v>291.32</v>
          </cell>
        </row>
        <row r="417">
          <cell r="K417">
            <v>29.13</v>
          </cell>
        </row>
        <row r="418">
          <cell r="K418">
            <v>25.12</v>
          </cell>
        </row>
        <row r="419">
          <cell r="K419">
            <v>473.94</v>
          </cell>
        </row>
        <row r="420">
          <cell r="K420">
            <v>47.39</v>
          </cell>
        </row>
        <row r="421">
          <cell r="K421">
            <v>297.9</v>
          </cell>
        </row>
        <row r="422">
          <cell r="K422">
            <v>107.44</v>
          </cell>
        </row>
        <row r="423">
          <cell r="K423">
            <v>40.53</v>
          </cell>
        </row>
        <row r="424">
          <cell r="K424">
            <v>170.92</v>
          </cell>
        </row>
        <row r="425">
          <cell r="K425">
            <v>17.09</v>
          </cell>
        </row>
        <row r="426">
          <cell r="K426">
            <v>61.14</v>
          </cell>
        </row>
        <row r="427">
          <cell r="K427">
            <v>6.11</v>
          </cell>
        </row>
        <row r="428">
          <cell r="K428">
            <v>44.83</v>
          </cell>
        </row>
        <row r="429">
          <cell r="K429">
            <v>4.48</v>
          </cell>
        </row>
        <row r="430">
          <cell r="K430">
            <v>40.19</v>
          </cell>
        </row>
        <row r="431">
          <cell r="K431">
            <v>142.35</v>
          </cell>
        </row>
        <row r="432">
          <cell r="K432">
            <v>220.2</v>
          </cell>
        </row>
        <row r="433">
          <cell r="K433">
            <v>1854.49</v>
          </cell>
        </row>
        <row r="434">
          <cell r="K434">
            <v>272.73</v>
          </cell>
        </row>
        <row r="435">
          <cell r="K435">
            <v>1363.59</v>
          </cell>
        </row>
        <row r="436">
          <cell r="K436">
            <v>3558.72</v>
          </cell>
        </row>
        <row r="437">
          <cell r="K437">
            <v>2181.91</v>
          </cell>
        </row>
        <row r="438">
          <cell r="K438">
            <v>923.3</v>
          </cell>
        </row>
        <row r="439">
          <cell r="K439">
            <v>3.27</v>
          </cell>
        </row>
        <row r="440">
          <cell r="K440">
            <v>11.55</v>
          </cell>
        </row>
        <row r="441">
          <cell r="K441">
            <v>117.47</v>
          </cell>
        </row>
        <row r="442">
          <cell r="K442">
            <v>3.52</v>
          </cell>
        </row>
        <row r="443">
          <cell r="K443">
            <v>23.72</v>
          </cell>
        </row>
        <row r="444">
          <cell r="K444">
            <v>1.19</v>
          </cell>
        </row>
        <row r="445">
          <cell r="K445">
            <v>18.51</v>
          </cell>
        </row>
        <row r="446">
          <cell r="K446">
            <v>9.71</v>
          </cell>
        </row>
        <row r="447">
          <cell r="K447">
            <v>0.97</v>
          </cell>
        </row>
        <row r="448">
          <cell r="K448">
            <v>316.85</v>
          </cell>
        </row>
        <row r="449">
          <cell r="K449">
            <v>31.69</v>
          </cell>
        </row>
        <row r="450">
          <cell r="K450">
            <v>12.39</v>
          </cell>
        </row>
        <row r="451">
          <cell r="K451">
            <v>1.13</v>
          </cell>
        </row>
        <row r="452">
          <cell r="K452">
            <v>30.34</v>
          </cell>
        </row>
        <row r="453">
          <cell r="K453">
            <v>0.91</v>
          </cell>
        </row>
        <row r="454">
          <cell r="K454">
            <v>2342.37</v>
          </cell>
        </row>
        <row r="455">
          <cell r="K455">
            <v>5.48</v>
          </cell>
        </row>
        <row r="456">
          <cell r="K456">
            <v>38.79</v>
          </cell>
        </row>
        <row r="457">
          <cell r="K457">
            <v>30.52</v>
          </cell>
        </row>
        <row r="458">
          <cell r="K458">
            <v>0.94</v>
          </cell>
        </row>
        <row r="459">
          <cell r="K459">
            <v>11.96</v>
          </cell>
        </row>
        <row r="460">
          <cell r="K460">
            <v>10.68</v>
          </cell>
        </row>
        <row r="461">
          <cell r="K461">
            <v>83.42</v>
          </cell>
        </row>
        <row r="462">
          <cell r="K462">
            <v>0.53</v>
          </cell>
        </row>
        <row r="463">
          <cell r="K463">
            <v>24.16</v>
          </cell>
        </row>
        <row r="464">
          <cell r="K464">
            <v>0.75</v>
          </cell>
        </row>
        <row r="465">
          <cell r="K465">
            <v>16.87</v>
          </cell>
        </row>
        <row r="466">
          <cell r="K466">
            <v>1.02</v>
          </cell>
        </row>
        <row r="467">
          <cell r="K467">
            <v>18.56</v>
          </cell>
        </row>
        <row r="468">
          <cell r="K468">
            <v>0.57</v>
          </cell>
        </row>
        <row r="469">
          <cell r="K469">
            <v>151.49</v>
          </cell>
        </row>
        <row r="470">
          <cell r="K470">
            <v>4.9</v>
          </cell>
        </row>
        <row r="471">
          <cell r="K471">
            <v>17.79</v>
          </cell>
        </row>
        <row r="472">
          <cell r="K472">
            <v>19.96</v>
          </cell>
        </row>
        <row r="473">
          <cell r="K473">
            <v>2</v>
          </cell>
        </row>
        <row r="474">
          <cell r="K474">
            <v>28.86</v>
          </cell>
        </row>
        <row r="475">
          <cell r="K475">
            <v>2.89</v>
          </cell>
        </row>
        <row r="476">
          <cell r="K476">
            <v>171.52</v>
          </cell>
        </row>
        <row r="477">
          <cell r="K477">
            <v>12.39</v>
          </cell>
        </row>
        <row r="478">
          <cell r="K478">
            <v>1.13</v>
          </cell>
        </row>
        <row r="479">
          <cell r="K479">
            <v>7.47</v>
          </cell>
        </row>
        <row r="480">
          <cell r="K480">
            <v>4.7</v>
          </cell>
        </row>
        <row r="481">
          <cell r="K481">
            <v>146.88</v>
          </cell>
        </row>
        <row r="482">
          <cell r="K482">
            <v>6.58</v>
          </cell>
        </row>
        <row r="483">
          <cell r="K483">
            <v>40.21</v>
          </cell>
        </row>
        <row r="484">
          <cell r="K484">
            <v>23.56</v>
          </cell>
        </row>
        <row r="485">
          <cell r="K485">
            <v>497.78</v>
          </cell>
        </row>
        <row r="486">
          <cell r="K486">
            <v>29.3</v>
          </cell>
        </row>
        <row r="487">
          <cell r="K487">
            <v>3.84</v>
          </cell>
        </row>
        <row r="488">
          <cell r="K488">
            <v>0.38</v>
          </cell>
        </row>
        <row r="489">
          <cell r="K489">
            <v>10.68</v>
          </cell>
        </row>
        <row r="490">
          <cell r="K490">
            <v>801.99</v>
          </cell>
        </row>
        <row r="491">
          <cell r="K491">
            <v>3491.9</v>
          </cell>
        </row>
        <row r="492">
          <cell r="K492">
            <v>46.53</v>
          </cell>
        </row>
        <row r="493">
          <cell r="K493">
            <v>13.67</v>
          </cell>
        </row>
        <row r="494">
          <cell r="K494">
            <v>165.68</v>
          </cell>
        </row>
        <row r="495">
          <cell r="K495">
            <v>6.69</v>
          </cell>
        </row>
        <row r="496">
          <cell r="K496">
            <v>23.13</v>
          </cell>
        </row>
        <row r="497">
          <cell r="K497">
            <v>2.31</v>
          </cell>
        </row>
        <row r="498">
          <cell r="K498">
            <v>291.63</v>
          </cell>
        </row>
        <row r="499">
          <cell r="K499">
            <v>29.16</v>
          </cell>
        </row>
        <row r="500">
          <cell r="K500">
            <v>209.14</v>
          </cell>
        </row>
        <row r="501">
          <cell r="K501">
            <v>20.91</v>
          </cell>
        </row>
        <row r="502">
          <cell r="K502">
            <v>345.65</v>
          </cell>
        </row>
        <row r="503">
          <cell r="K503">
            <v>34.57</v>
          </cell>
        </row>
        <row r="504">
          <cell r="K504">
            <v>482.05</v>
          </cell>
        </row>
        <row r="505">
          <cell r="K505">
            <v>48.2</v>
          </cell>
        </row>
        <row r="506">
          <cell r="K506">
            <v>236.27</v>
          </cell>
        </row>
        <row r="507">
          <cell r="K507">
            <v>24.03</v>
          </cell>
        </row>
        <row r="508">
          <cell r="K508">
            <v>412.97</v>
          </cell>
        </row>
        <row r="509">
          <cell r="K509">
            <v>41.3</v>
          </cell>
        </row>
        <row r="510">
          <cell r="K510">
            <v>545.37</v>
          </cell>
        </row>
        <row r="511">
          <cell r="K511">
            <v>711.74</v>
          </cell>
        </row>
        <row r="512">
          <cell r="K512">
            <v>545.37</v>
          </cell>
        </row>
        <row r="513">
          <cell r="K513">
            <v>1363.41</v>
          </cell>
        </row>
        <row r="514">
          <cell r="K514">
            <v>1866.01</v>
          </cell>
        </row>
        <row r="515">
          <cell r="K515">
            <v>2397.72</v>
          </cell>
        </row>
        <row r="516">
          <cell r="K516">
            <v>17.47</v>
          </cell>
        </row>
        <row r="517">
          <cell r="K517">
            <v>0.32</v>
          </cell>
        </row>
        <row r="518">
          <cell r="K518">
            <v>2214.59</v>
          </cell>
        </row>
        <row r="519">
          <cell r="K519">
            <v>54.8</v>
          </cell>
        </row>
        <row r="520">
          <cell r="K520">
            <v>171.52</v>
          </cell>
        </row>
        <row r="521">
          <cell r="K521">
            <v>56.7</v>
          </cell>
        </row>
        <row r="522">
          <cell r="K522">
            <v>2.84</v>
          </cell>
        </row>
        <row r="523">
          <cell r="K523">
            <v>8.43</v>
          </cell>
        </row>
        <row r="524">
          <cell r="K524">
            <v>0.84</v>
          </cell>
        </row>
        <row r="525">
          <cell r="K525">
            <v>106.26</v>
          </cell>
        </row>
        <row r="526">
          <cell r="K526">
            <v>10.63</v>
          </cell>
        </row>
        <row r="527">
          <cell r="K527">
            <v>124.56</v>
          </cell>
        </row>
        <row r="528">
          <cell r="K528">
            <v>21.68</v>
          </cell>
        </row>
        <row r="529">
          <cell r="K529">
            <v>3.56</v>
          </cell>
        </row>
        <row r="530">
          <cell r="K530">
            <v>13.52</v>
          </cell>
        </row>
        <row r="531">
          <cell r="K531">
            <v>13.1</v>
          </cell>
        </row>
        <row r="532">
          <cell r="K532">
            <v>184.23</v>
          </cell>
        </row>
        <row r="533">
          <cell r="K533">
            <v>372.32</v>
          </cell>
        </row>
        <row r="534">
          <cell r="K534">
            <v>37.23</v>
          </cell>
        </row>
        <row r="535">
          <cell r="K535">
            <v>18.97</v>
          </cell>
        </row>
        <row r="536">
          <cell r="K536">
            <v>1.25</v>
          </cell>
        </row>
        <row r="537">
          <cell r="K537">
            <v>11.21</v>
          </cell>
        </row>
        <row r="538">
          <cell r="K538">
            <v>377.49</v>
          </cell>
        </row>
        <row r="539">
          <cell r="K539">
            <v>345.57</v>
          </cell>
        </row>
        <row r="540">
          <cell r="K540">
            <v>72.31</v>
          </cell>
        </row>
        <row r="541">
          <cell r="K541">
            <v>4.02</v>
          </cell>
        </row>
        <row r="542">
          <cell r="K542">
            <v>211.4</v>
          </cell>
        </row>
        <row r="543">
          <cell r="K543">
            <v>7.04</v>
          </cell>
        </row>
        <row r="544">
          <cell r="K544">
            <v>8.54</v>
          </cell>
        </row>
        <row r="545">
          <cell r="K545">
            <v>808.54</v>
          </cell>
        </row>
        <row r="546">
          <cell r="K546">
            <v>2808.16</v>
          </cell>
        </row>
        <row r="547">
          <cell r="K547">
            <v>72.85</v>
          </cell>
        </row>
        <row r="548">
          <cell r="K548">
            <v>184.98</v>
          </cell>
        </row>
        <row r="549">
          <cell r="K549">
            <v>7.44</v>
          </cell>
        </row>
        <row r="550">
          <cell r="K550">
            <v>291.63</v>
          </cell>
        </row>
        <row r="551">
          <cell r="K551">
            <v>29.16</v>
          </cell>
        </row>
        <row r="552">
          <cell r="K552">
            <v>45.38</v>
          </cell>
        </row>
        <row r="553">
          <cell r="K553">
            <v>64.06</v>
          </cell>
        </row>
        <row r="554">
          <cell r="K554">
            <v>17.15</v>
          </cell>
        </row>
        <row r="555">
          <cell r="K555">
            <v>1.72</v>
          </cell>
        </row>
        <row r="556">
          <cell r="K556">
            <v>617.06</v>
          </cell>
        </row>
        <row r="557">
          <cell r="K557">
            <v>12.1</v>
          </cell>
        </row>
        <row r="558">
          <cell r="K558">
            <v>327.36</v>
          </cell>
        </row>
        <row r="559">
          <cell r="K559">
            <v>32.74</v>
          </cell>
        </row>
        <row r="560">
          <cell r="K560">
            <v>14.73</v>
          </cell>
        </row>
        <row r="561">
          <cell r="K561">
            <v>26.9</v>
          </cell>
        </row>
        <row r="562">
          <cell r="K562">
            <v>3558.72</v>
          </cell>
        </row>
        <row r="563">
          <cell r="K563">
            <v>1243.84</v>
          </cell>
        </row>
        <row r="564">
          <cell r="K564">
            <v>25.68</v>
          </cell>
        </row>
        <row r="565">
          <cell r="K565">
            <v>8.11</v>
          </cell>
        </row>
        <row r="566">
          <cell r="K566">
            <v>42.7</v>
          </cell>
        </row>
        <row r="567">
          <cell r="K567">
            <v>7.12</v>
          </cell>
        </row>
        <row r="568">
          <cell r="K568">
            <v>50.29</v>
          </cell>
        </row>
        <row r="569">
          <cell r="K569">
            <v>2.52</v>
          </cell>
        </row>
        <row r="570">
          <cell r="K570">
            <v>6.41</v>
          </cell>
        </row>
        <row r="571">
          <cell r="K571">
            <v>278.86</v>
          </cell>
        </row>
        <row r="572">
          <cell r="K572">
            <v>3.27</v>
          </cell>
        </row>
        <row r="573">
          <cell r="K573">
            <v>13.59</v>
          </cell>
        </row>
        <row r="574">
          <cell r="K574">
            <v>1.36</v>
          </cell>
        </row>
        <row r="575">
          <cell r="K575">
            <v>334.28</v>
          </cell>
        </row>
        <row r="576">
          <cell r="K576">
            <v>26.14</v>
          </cell>
        </row>
        <row r="577">
          <cell r="K577">
            <v>36.04</v>
          </cell>
        </row>
        <row r="578">
          <cell r="K578">
            <v>119.35</v>
          </cell>
        </row>
        <row r="579">
          <cell r="K579">
            <v>4.47</v>
          </cell>
        </row>
        <row r="580">
          <cell r="K580">
            <v>54.23</v>
          </cell>
        </row>
        <row r="581">
          <cell r="K581">
            <v>2.71</v>
          </cell>
        </row>
        <row r="582">
          <cell r="K582">
            <v>8.47</v>
          </cell>
        </row>
        <row r="583">
          <cell r="K583">
            <v>3.13</v>
          </cell>
        </row>
        <row r="584">
          <cell r="K584">
            <v>8.99</v>
          </cell>
        </row>
        <row r="585">
          <cell r="K585">
            <v>1</v>
          </cell>
        </row>
        <row r="586">
          <cell r="K586">
            <v>295.38</v>
          </cell>
        </row>
        <row r="587">
          <cell r="K587">
            <v>25.84</v>
          </cell>
        </row>
        <row r="588">
          <cell r="K588">
            <v>60.5</v>
          </cell>
        </row>
        <row r="589">
          <cell r="K589">
            <v>5.69</v>
          </cell>
        </row>
        <row r="590">
          <cell r="K590">
            <v>73.24</v>
          </cell>
        </row>
        <row r="591">
          <cell r="K591">
            <v>6.41</v>
          </cell>
        </row>
        <row r="592">
          <cell r="K592">
            <v>47.44</v>
          </cell>
        </row>
        <row r="593">
          <cell r="K593">
            <v>2.38</v>
          </cell>
        </row>
        <row r="594">
          <cell r="K594">
            <v>805.71</v>
          </cell>
        </row>
        <row r="595">
          <cell r="K595">
            <v>2677.26</v>
          </cell>
        </row>
        <row r="596">
          <cell r="K596">
            <v>338.79</v>
          </cell>
        </row>
        <row r="597">
          <cell r="K597">
            <v>75.53</v>
          </cell>
        </row>
        <row r="598">
          <cell r="K598">
            <v>160.7</v>
          </cell>
        </row>
        <row r="599">
          <cell r="K599">
            <v>6.58</v>
          </cell>
        </row>
        <row r="600">
          <cell r="K600">
            <v>291.84</v>
          </cell>
        </row>
        <row r="601">
          <cell r="K601">
            <v>29.18</v>
          </cell>
        </row>
        <row r="602">
          <cell r="K602">
            <v>111.94</v>
          </cell>
        </row>
        <row r="603">
          <cell r="K603">
            <v>11.19</v>
          </cell>
        </row>
        <row r="604">
          <cell r="K604">
            <v>278.16</v>
          </cell>
        </row>
        <row r="605">
          <cell r="K605">
            <v>27.81</v>
          </cell>
        </row>
        <row r="606">
          <cell r="K606">
            <v>75.13</v>
          </cell>
        </row>
        <row r="607">
          <cell r="K607">
            <v>29.82</v>
          </cell>
        </row>
        <row r="608">
          <cell r="K608">
            <v>2.98</v>
          </cell>
        </row>
        <row r="609">
          <cell r="K609">
            <v>10.75</v>
          </cell>
        </row>
        <row r="610">
          <cell r="K610">
            <v>17.08</v>
          </cell>
        </row>
        <row r="611">
          <cell r="K611">
            <v>287.3</v>
          </cell>
        </row>
        <row r="612">
          <cell r="K612">
            <v>14.37</v>
          </cell>
        </row>
        <row r="613">
          <cell r="K613">
            <v>5.82</v>
          </cell>
        </row>
        <row r="614">
          <cell r="K614">
            <v>0.58</v>
          </cell>
        </row>
        <row r="615">
          <cell r="K615">
            <v>27.05</v>
          </cell>
        </row>
        <row r="616">
          <cell r="K616">
            <v>9.54</v>
          </cell>
        </row>
        <row r="617">
          <cell r="K617">
            <v>29.89</v>
          </cell>
        </row>
        <row r="618">
          <cell r="K618">
            <v>17.26</v>
          </cell>
        </row>
        <row r="619">
          <cell r="K619">
            <v>21.35</v>
          </cell>
        </row>
        <row r="620">
          <cell r="K620">
            <v>11.96</v>
          </cell>
        </row>
        <row r="621">
          <cell r="K621">
            <v>14.23</v>
          </cell>
        </row>
        <row r="622">
          <cell r="K622">
            <v>0.71</v>
          </cell>
        </row>
        <row r="623">
          <cell r="K623">
            <v>31.46</v>
          </cell>
        </row>
        <row r="624">
          <cell r="K624">
            <v>19.93</v>
          </cell>
        </row>
        <row r="625">
          <cell r="K625">
            <v>2.03</v>
          </cell>
        </row>
        <row r="626">
          <cell r="K626">
            <v>0.2</v>
          </cell>
        </row>
        <row r="627">
          <cell r="K627">
            <v>4.06</v>
          </cell>
        </row>
        <row r="628">
          <cell r="K628">
            <v>10.43</v>
          </cell>
        </row>
        <row r="629">
          <cell r="K629">
            <v>0.96</v>
          </cell>
        </row>
        <row r="630">
          <cell r="K630">
            <v>49.82</v>
          </cell>
        </row>
        <row r="631">
          <cell r="K631">
            <v>28.15</v>
          </cell>
        </row>
        <row r="632">
          <cell r="K632">
            <v>2.81</v>
          </cell>
        </row>
        <row r="633">
          <cell r="K633">
            <v>216.32</v>
          </cell>
        </row>
        <row r="634">
          <cell r="K634">
            <v>21.63</v>
          </cell>
        </row>
        <row r="635">
          <cell r="K635">
            <v>825.05</v>
          </cell>
        </row>
        <row r="636">
          <cell r="K636">
            <v>2915.54</v>
          </cell>
        </row>
        <row r="637">
          <cell r="K637">
            <v>77.79</v>
          </cell>
        </row>
        <row r="638">
          <cell r="K638">
            <v>3.49</v>
          </cell>
        </row>
        <row r="639">
          <cell r="K639">
            <v>23.2</v>
          </cell>
        </row>
        <row r="640">
          <cell r="K640">
            <v>371.85</v>
          </cell>
        </row>
        <row r="641">
          <cell r="K641">
            <v>39.55</v>
          </cell>
        </row>
        <row r="642">
          <cell r="K642">
            <v>41.14</v>
          </cell>
        </row>
        <row r="643">
          <cell r="K643">
            <v>27.18</v>
          </cell>
        </row>
        <row r="644">
          <cell r="K644">
            <v>2.72</v>
          </cell>
        </row>
        <row r="645">
          <cell r="K645">
            <v>204.26</v>
          </cell>
        </row>
        <row r="646">
          <cell r="K646">
            <v>8.37</v>
          </cell>
        </row>
        <row r="647">
          <cell r="K647">
            <v>292.67</v>
          </cell>
        </row>
        <row r="648">
          <cell r="K648">
            <v>29.27</v>
          </cell>
        </row>
        <row r="649">
          <cell r="K649">
            <v>35.59</v>
          </cell>
        </row>
        <row r="650">
          <cell r="K650">
            <v>230.14</v>
          </cell>
        </row>
        <row r="651">
          <cell r="K651">
            <v>23.01</v>
          </cell>
        </row>
        <row r="652">
          <cell r="K652">
            <v>24.03</v>
          </cell>
        </row>
        <row r="653">
          <cell r="K653">
            <v>24.41</v>
          </cell>
        </row>
        <row r="654">
          <cell r="K654">
            <v>2.44</v>
          </cell>
        </row>
        <row r="655">
          <cell r="K655">
            <v>3016.69</v>
          </cell>
        </row>
        <row r="656">
          <cell r="K656">
            <v>245.02</v>
          </cell>
        </row>
        <row r="657">
          <cell r="K657">
            <v>19.22</v>
          </cell>
        </row>
        <row r="658">
          <cell r="K658">
            <v>715.54</v>
          </cell>
        </row>
        <row r="659">
          <cell r="K659">
            <v>16.73</v>
          </cell>
        </row>
        <row r="660">
          <cell r="K660">
            <v>8.54</v>
          </cell>
        </row>
        <row r="661">
          <cell r="K661">
            <v>0.43</v>
          </cell>
        </row>
        <row r="662">
          <cell r="K662">
            <v>14.95</v>
          </cell>
        </row>
        <row r="663">
          <cell r="K663">
            <v>0.75</v>
          </cell>
        </row>
        <row r="664">
          <cell r="K664">
            <v>21.71</v>
          </cell>
        </row>
        <row r="665">
          <cell r="K665">
            <v>18.01</v>
          </cell>
        </row>
        <row r="666">
          <cell r="K666">
            <v>1.8</v>
          </cell>
        </row>
        <row r="667">
          <cell r="K667">
            <v>9.75</v>
          </cell>
        </row>
        <row r="668">
          <cell r="K668">
            <v>272.88</v>
          </cell>
        </row>
        <row r="669">
          <cell r="K669">
            <v>5.81</v>
          </cell>
        </row>
        <row r="670">
          <cell r="K670">
            <v>27.87</v>
          </cell>
        </row>
        <row r="671">
          <cell r="K671">
            <v>17.79</v>
          </cell>
        </row>
        <row r="672">
          <cell r="K672">
            <v>79.44</v>
          </cell>
        </row>
        <row r="673">
          <cell r="K673">
            <v>3.58</v>
          </cell>
        </row>
        <row r="674">
          <cell r="K674">
            <v>36.3</v>
          </cell>
        </row>
        <row r="675">
          <cell r="K675">
            <v>283.51</v>
          </cell>
        </row>
        <row r="676">
          <cell r="K676">
            <v>28.35</v>
          </cell>
        </row>
        <row r="677">
          <cell r="K677">
            <v>819.42</v>
          </cell>
        </row>
        <row r="678">
          <cell r="K678">
            <v>2689.18</v>
          </cell>
        </row>
        <row r="679">
          <cell r="K679">
            <v>171.52</v>
          </cell>
        </row>
        <row r="680">
          <cell r="K680">
            <v>209.38</v>
          </cell>
        </row>
        <row r="681">
          <cell r="K681">
            <v>8.7</v>
          </cell>
        </row>
        <row r="682">
          <cell r="K682">
            <v>67.98</v>
          </cell>
        </row>
        <row r="683">
          <cell r="K683">
            <v>176.68</v>
          </cell>
        </row>
        <row r="684">
          <cell r="K684">
            <v>7.27</v>
          </cell>
        </row>
        <row r="685">
          <cell r="K685">
            <v>32.58</v>
          </cell>
        </row>
        <row r="686">
          <cell r="K686">
            <v>3.26</v>
          </cell>
        </row>
        <row r="687">
          <cell r="K687">
            <v>20.57</v>
          </cell>
        </row>
        <row r="688">
          <cell r="K688">
            <v>2.06</v>
          </cell>
        </row>
        <row r="689">
          <cell r="K689">
            <v>8.54</v>
          </cell>
        </row>
        <row r="690">
          <cell r="K690">
            <v>295.26</v>
          </cell>
        </row>
        <row r="691">
          <cell r="K691">
            <v>29.53</v>
          </cell>
        </row>
        <row r="692">
          <cell r="K692">
            <v>28.75</v>
          </cell>
        </row>
        <row r="693">
          <cell r="K693">
            <v>253.85</v>
          </cell>
        </row>
        <row r="694">
          <cell r="K694">
            <v>25.39</v>
          </cell>
        </row>
        <row r="695">
          <cell r="K695">
            <v>59.32</v>
          </cell>
        </row>
        <row r="696">
          <cell r="K696">
            <v>14.23</v>
          </cell>
        </row>
        <row r="697">
          <cell r="K697">
            <v>35.59</v>
          </cell>
        </row>
        <row r="698">
          <cell r="K698">
            <v>14.23</v>
          </cell>
        </row>
        <row r="699">
          <cell r="K699">
            <v>11.86</v>
          </cell>
        </row>
        <row r="700">
          <cell r="K700">
            <v>0.59</v>
          </cell>
        </row>
        <row r="701">
          <cell r="K701">
            <v>169.67</v>
          </cell>
        </row>
        <row r="702">
          <cell r="K702">
            <v>16.97</v>
          </cell>
        </row>
        <row r="703">
          <cell r="K703">
            <v>6.33</v>
          </cell>
        </row>
        <row r="704">
          <cell r="K704">
            <v>67.9</v>
          </cell>
        </row>
        <row r="705">
          <cell r="K705">
            <v>4.31</v>
          </cell>
        </row>
        <row r="706">
          <cell r="K706">
            <v>227.4</v>
          </cell>
        </row>
        <row r="707">
          <cell r="K707">
            <v>22.74</v>
          </cell>
        </row>
        <row r="708">
          <cell r="K708">
            <v>120.65</v>
          </cell>
        </row>
        <row r="709">
          <cell r="K709">
            <v>4.48</v>
          </cell>
        </row>
        <row r="710">
          <cell r="K710">
            <v>30.04</v>
          </cell>
        </row>
        <row r="711">
          <cell r="K711">
            <v>298.16</v>
          </cell>
        </row>
        <row r="712">
          <cell r="K712">
            <v>29.82</v>
          </cell>
        </row>
        <row r="713">
          <cell r="K713">
            <v>48.49</v>
          </cell>
        </row>
        <row r="714">
          <cell r="K714">
            <v>382.36</v>
          </cell>
        </row>
        <row r="715">
          <cell r="K715">
            <v>38.24</v>
          </cell>
        </row>
        <row r="716">
          <cell r="K716">
            <v>9.67</v>
          </cell>
        </row>
        <row r="717">
          <cell r="K717">
            <v>0.97</v>
          </cell>
        </row>
        <row r="718">
          <cell r="K718">
            <v>55.94</v>
          </cell>
        </row>
        <row r="719">
          <cell r="K719">
            <v>2.9</v>
          </cell>
        </row>
        <row r="720">
          <cell r="K720">
            <v>25.27</v>
          </cell>
        </row>
        <row r="721">
          <cell r="K721">
            <v>21.49</v>
          </cell>
        </row>
        <row r="722">
          <cell r="K722">
            <v>2.15</v>
          </cell>
        </row>
        <row r="723">
          <cell r="K723">
            <v>18.43</v>
          </cell>
        </row>
        <row r="724">
          <cell r="K724">
            <v>4.27</v>
          </cell>
        </row>
        <row r="725">
          <cell r="K725">
            <v>7.82</v>
          </cell>
        </row>
        <row r="726">
          <cell r="K726">
            <v>0.72</v>
          </cell>
        </row>
        <row r="727">
          <cell r="K727">
            <v>13.24</v>
          </cell>
        </row>
        <row r="728">
          <cell r="K728">
            <v>2741.73</v>
          </cell>
        </row>
        <row r="729">
          <cell r="K729">
            <v>826.31</v>
          </cell>
        </row>
        <row r="730">
          <cell r="K730">
            <v>40.36</v>
          </cell>
        </row>
        <row r="731">
          <cell r="K731">
            <v>243.32</v>
          </cell>
        </row>
        <row r="732">
          <cell r="K732">
            <v>180.04</v>
          </cell>
        </row>
        <row r="733">
          <cell r="K733">
            <v>42.34</v>
          </cell>
        </row>
        <row r="734">
          <cell r="K734">
            <v>21.82</v>
          </cell>
        </row>
        <row r="735">
          <cell r="K735">
            <v>1.09</v>
          </cell>
        </row>
        <row r="736">
          <cell r="K736">
            <v>310.45</v>
          </cell>
        </row>
        <row r="737">
          <cell r="K737">
            <v>31.04</v>
          </cell>
        </row>
        <row r="738">
          <cell r="K738">
            <v>58.36</v>
          </cell>
        </row>
        <row r="739">
          <cell r="K739">
            <v>8.93</v>
          </cell>
        </row>
        <row r="740">
          <cell r="K740">
            <v>13.36</v>
          </cell>
        </row>
        <row r="741">
          <cell r="K741">
            <v>1.23</v>
          </cell>
        </row>
        <row r="742">
          <cell r="K742">
            <v>15.66</v>
          </cell>
        </row>
        <row r="743">
          <cell r="K743">
            <v>2.14</v>
          </cell>
        </row>
        <row r="744">
          <cell r="K744">
            <v>157.65</v>
          </cell>
        </row>
        <row r="745">
          <cell r="K745">
            <v>14.23</v>
          </cell>
        </row>
        <row r="746">
          <cell r="K746">
            <v>29.07</v>
          </cell>
        </row>
        <row r="747">
          <cell r="K747">
            <v>171.52</v>
          </cell>
        </row>
        <row r="748">
          <cell r="K748">
            <v>47.45</v>
          </cell>
        </row>
        <row r="749">
          <cell r="K749">
            <v>4.75</v>
          </cell>
        </row>
        <row r="750">
          <cell r="K750">
            <v>114.83</v>
          </cell>
        </row>
        <row r="751">
          <cell r="K751">
            <v>300.75</v>
          </cell>
        </row>
        <row r="752">
          <cell r="K752">
            <v>174.16</v>
          </cell>
        </row>
        <row r="753">
          <cell r="K753">
            <v>330.25</v>
          </cell>
        </row>
        <row r="754">
          <cell r="K754">
            <v>49.47</v>
          </cell>
        </row>
        <row r="755">
          <cell r="K755">
            <v>312.14</v>
          </cell>
        </row>
        <row r="756">
          <cell r="K756">
            <v>49.28</v>
          </cell>
        </row>
        <row r="757">
          <cell r="K757">
            <v>207515</v>
          </cell>
        </row>
        <row r="758">
          <cell r="K758">
            <v>68915</v>
          </cell>
        </row>
        <row r="759">
          <cell r="K759">
            <v>6709.98</v>
          </cell>
        </row>
        <row r="760">
          <cell r="K760">
            <v>451.24</v>
          </cell>
        </row>
        <row r="761">
          <cell r="K761">
            <v>4.54</v>
          </cell>
        </row>
        <row r="762">
          <cell r="K762">
            <v>0.45</v>
          </cell>
        </row>
        <row r="763">
          <cell r="K763">
            <v>4.55</v>
          </cell>
        </row>
        <row r="764">
          <cell r="K764">
            <v>0.45</v>
          </cell>
        </row>
        <row r="765">
          <cell r="K765">
            <v>5.78</v>
          </cell>
        </row>
        <row r="766">
          <cell r="K766">
            <v>0.64</v>
          </cell>
        </row>
        <row r="767">
          <cell r="K767">
            <v>801.77</v>
          </cell>
        </row>
        <row r="768">
          <cell r="K768">
            <v>1.46</v>
          </cell>
        </row>
        <row r="769">
          <cell r="K769">
            <v>0.15</v>
          </cell>
        </row>
        <row r="770">
          <cell r="K770">
            <v>3843.42</v>
          </cell>
        </row>
        <row r="771">
          <cell r="K771">
            <v>6.99</v>
          </cell>
        </row>
        <row r="772">
          <cell r="K772">
            <v>0.7</v>
          </cell>
        </row>
        <row r="773">
          <cell r="K773">
            <v>1423.49</v>
          </cell>
        </row>
        <row r="774">
          <cell r="K774">
            <v>1423.49</v>
          </cell>
        </row>
        <row r="775">
          <cell r="K775">
            <v>1071.95</v>
          </cell>
        </row>
        <row r="776">
          <cell r="K776">
            <v>14.38</v>
          </cell>
        </row>
        <row r="777">
          <cell r="K777">
            <v>45.49</v>
          </cell>
        </row>
        <row r="778">
          <cell r="K778">
            <v>4.55</v>
          </cell>
        </row>
        <row r="779">
          <cell r="K779">
            <v>45.49</v>
          </cell>
        </row>
        <row r="780">
          <cell r="K780">
            <v>4.55</v>
          </cell>
        </row>
        <row r="781">
          <cell r="K781">
            <v>2104.98</v>
          </cell>
        </row>
        <row r="782">
          <cell r="K782">
            <v>7117.44</v>
          </cell>
        </row>
        <row r="783">
          <cell r="K783">
            <v>5.84</v>
          </cell>
        </row>
        <row r="784">
          <cell r="K784">
            <v>0.58</v>
          </cell>
        </row>
        <row r="785">
          <cell r="K785">
            <v>4.55</v>
          </cell>
        </row>
        <row r="786">
          <cell r="K786">
            <v>0.45</v>
          </cell>
        </row>
        <row r="787">
          <cell r="K787">
            <v>5.84</v>
          </cell>
        </row>
        <row r="788">
          <cell r="K788">
            <v>0.58</v>
          </cell>
        </row>
        <row r="789">
          <cell r="K789">
            <v>4.55</v>
          </cell>
        </row>
        <row r="790">
          <cell r="K790">
            <v>0.45</v>
          </cell>
        </row>
        <row r="791">
          <cell r="K791">
            <v>1094.43</v>
          </cell>
        </row>
        <row r="792">
          <cell r="K792">
            <v>801.99</v>
          </cell>
        </row>
        <row r="793">
          <cell r="K793">
            <v>1.46</v>
          </cell>
        </row>
        <row r="794">
          <cell r="K794">
            <v>0.15</v>
          </cell>
        </row>
        <row r="795">
          <cell r="K795">
            <v>17.26</v>
          </cell>
        </row>
        <row r="796">
          <cell r="K796">
            <v>11496.6</v>
          </cell>
        </row>
        <row r="797">
          <cell r="K797">
            <v>5.85</v>
          </cell>
        </row>
        <row r="798">
          <cell r="K798">
            <v>0.58</v>
          </cell>
        </row>
        <row r="799">
          <cell r="K799">
            <v>4731.28</v>
          </cell>
        </row>
        <row r="800">
          <cell r="K800">
            <v>19549.2</v>
          </cell>
        </row>
        <row r="801">
          <cell r="K801">
            <v>3558.72</v>
          </cell>
        </row>
        <row r="802">
          <cell r="K802">
            <v>2278.18</v>
          </cell>
        </row>
        <row r="803">
          <cell r="K803">
            <v>3558.72</v>
          </cell>
        </row>
        <row r="804">
          <cell r="K804">
            <v>6.47</v>
          </cell>
        </row>
        <row r="805">
          <cell r="K805">
            <v>0.65</v>
          </cell>
        </row>
        <row r="806">
          <cell r="K806">
            <v>805.71</v>
          </cell>
        </row>
        <row r="807">
          <cell r="K807">
            <v>1.46</v>
          </cell>
        </row>
        <row r="808">
          <cell r="K808">
            <v>0.15</v>
          </cell>
        </row>
        <row r="809">
          <cell r="K809">
            <v>146.17</v>
          </cell>
        </row>
        <row r="810">
          <cell r="K810">
            <v>728.75</v>
          </cell>
        </row>
        <row r="811">
          <cell r="K811">
            <v>4.56</v>
          </cell>
        </row>
        <row r="812">
          <cell r="K812">
            <v>0.46</v>
          </cell>
        </row>
        <row r="813">
          <cell r="K813">
            <v>621.62</v>
          </cell>
        </row>
        <row r="814">
          <cell r="K814">
            <v>4.56</v>
          </cell>
        </row>
        <row r="815">
          <cell r="K815">
            <v>0.46</v>
          </cell>
        </row>
        <row r="816">
          <cell r="K816">
            <v>647.27</v>
          </cell>
        </row>
        <row r="817">
          <cell r="K817">
            <v>4.56</v>
          </cell>
        </row>
        <row r="818">
          <cell r="K818">
            <v>0.46</v>
          </cell>
        </row>
        <row r="819">
          <cell r="K819">
            <v>1124.07</v>
          </cell>
        </row>
        <row r="820">
          <cell r="K820">
            <v>4.56</v>
          </cell>
        </row>
        <row r="821">
          <cell r="K821">
            <v>0.46</v>
          </cell>
        </row>
        <row r="822">
          <cell r="K822">
            <v>4019.93</v>
          </cell>
        </row>
        <row r="823">
          <cell r="K823">
            <v>7.31</v>
          </cell>
        </row>
        <row r="824">
          <cell r="K824">
            <v>0.73</v>
          </cell>
        </row>
        <row r="825">
          <cell r="K825">
            <v>4019.93</v>
          </cell>
        </row>
        <row r="826">
          <cell r="K826">
            <v>7.31</v>
          </cell>
        </row>
        <row r="827">
          <cell r="K827">
            <v>0.73</v>
          </cell>
        </row>
        <row r="828">
          <cell r="K828">
            <v>1597.86</v>
          </cell>
        </row>
        <row r="829">
          <cell r="K829">
            <v>4.56</v>
          </cell>
        </row>
        <row r="830">
          <cell r="K830">
            <v>0.46</v>
          </cell>
        </row>
        <row r="831">
          <cell r="K831">
            <v>1205.98</v>
          </cell>
        </row>
        <row r="832">
          <cell r="K832">
            <v>2.19</v>
          </cell>
        </row>
        <row r="833">
          <cell r="K833">
            <v>0.22</v>
          </cell>
        </row>
        <row r="834">
          <cell r="K834">
            <v>1205.98</v>
          </cell>
        </row>
        <row r="835">
          <cell r="K835">
            <v>2.19</v>
          </cell>
        </row>
        <row r="836">
          <cell r="K836">
            <v>0.22</v>
          </cell>
        </row>
        <row r="837">
          <cell r="K837">
            <v>7117.44</v>
          </cell>
        </row>
        <row r="838">
          <cell r="K838">
            <v>3558.72</v>
          </cell>
        </row>
        <row r="839">
          <cell r="K839">
            <v>6.47</v>
          </cell>
        </row>
        <row r="840">
          <cell r="K840">
            <v>0.65</v>
          </cell>
        </row>
        <row r="841">
          <cell r="K841">
            <v>819.42</v>
          </cell>
        </row>
        <row r="842">
          <cell r="K842">
            <v>1.49</v>
          </cell>
        </row>
        <row r="843">
          <cell r="K843">
            <v>0.15</v>
          </cell>
        </row>
        <row r="844">
          <cell r="K844">
            <v>8813.11</v>
          </cell>
        </row>
        <row r="845">
          <cell r="K845">
            <v>3558.72</v>
          </cell>
        </row>
        <row r="846">
          <cell r="K846">
            <v>6.47</v>
          </cell>
        </row>
        <row r="847">
          <cell r="K847">
            <v>0.65</v>
          </cell>
        </row>
        <row r="848">
          <cell r="K848">
            <v>826.31</v>
          </cell>
        </row>
        <row r="849">
          <cell r="K849">
            <v>1.5</v>
          </cell>
        </row>
        <row r="850">
          <cell r="K850">
            <v>0.15</v>
          </cell>
        </row>
        <row r="851">
          <cell r="K851">
            <v>33166.89</v>
          </cell>
        </row>
        <row r="852">
          <cell r="K852">
            <v>6435.43</v>
          </cell>
        </row>
        <row r="853">
          <cell r="K853">
            <v>22074.72</v>
          </cell>
        </row>
        <row r="854">
          <cell r="K854">
            <v>5118.23</v>
          </cell>
        </row>
        <row r="855">
          <cell r="K855">
            <v>24256.38</v>
          </cell>
        </row>
        <row r="856">
          <cell r="K856">
            <v>497.93</v>
          </cell>
        </row>
        <row r="857">
          <cell r="K857">
            <v>4491.52</v>
          </cell>
        </row>
        <row r="858">
          <cell r="K858">
            <v>38745.93</v>
          </cell>
        </row>
        <row r="859">
          <cell r="K859">
            <v>3300.67</v>
          </cell>
        </row>
        <row r="860">
          <cell r="K860">
            <v>428</v>
          </cell>
        </row>
        <row r="861">
          <cell r="K861">
            <v>2393.89</v>
          </cell>
        </row>
        <row r="862">
          <cell r="K862">
            <v>599.83</v>
          </cell>
        </row>
        <row r="863">
          <cell r="K863">
            <v>7226.48</v>
          </cell>
        </row>
        <row r="864">
          <cell r="K864">
            <v>5582.2</v>
          </cell>
        </row>
        <row r="865">
          <cell r="K865">
            <v>13209.75</v>
          </cell>
        </row>
        <row r="866">
          <cell r="K866">
            <v>21061</v>
          </cell>
        </row>
        <row r="867">
          <cell r="K867">
            <v>275</v>
          </cell>
        </row>
        <row r="868">
          <cell r="K868">
            <v>608.64</v>
          </cell>
        </row>
        <row r="869">
          <cell r="K869">
            <v>652.02</v>
          </cell>
        </row>
        <row r="870">
          <cell r="K870">
            <v>1216.33</v>
          </cell>
        </row>
        <row r="871">
          <cell r="K871">
            <v>20603.88</v>
          </cell>
        </row>
        <row r="872">
          <cell r="K872">
            <v>976.38</v>
          </cell>
        </row>
        <row r="873">
          <cell r="K873">
            <v>2050.39</v>
          </cell>
        </row>
        <row r="874">
          <cell r="K874">
            <v>5582.2</v>
          </cell>
        </row>
        <row r="875">
          <cell r="K875">
            <v>433.5</v>
          </cell>
        </row>
        <row r="876">
          <cell r="K876">
            <v>301.95</v>
          </cell>
        </row>
        <row r="877">
          <cell r="K877">
            <v>38913.9</v>
          </cell>
        </row>
        <row r="878">
          <cell r="K878">
            <v>21358.26</v>
          </cell>
        </row>
        <row r="879">
          <cell r="K879">
            <v>412.54</v>
          </cell>
        </row>
        <row r="880">
          <cell r="K880">
            <v>22351.57</v>
          </cell>
        </row>
        <row r="881">
          <cell r="K881">
            <v>2853.46</v>
          </cell>
        </row>
        <row r="882">
          <cell r="K882">
            <v>2060.39</v>
          </cell>
        </row>
        <row r="884">
          <cell r="K884">
            <v>178.07999999999998</v>
          </cell>
        </row>
        <row r="885">
          <cell r="K885">
            <v>17.8</v>
          </cell>
        </row>
        <row r="886">
          <cell r="K886">
            <v>2858.92</v>
          </cell>
        </row>
        <row r="887">
          <cell r="K887">
            <v>285.89</v>
          </cell>
        </row>
        <row r="888">
          <cell r="K888">
            <v>1260</v>
          </cell>
        </row>
        <row r="889">
          <cell r="K889">
            <v>126</v>
          </cell>
        </row>
        <row r="890">
          <cell r="K890">
            <v>394.4</v>
          </cell>
        </row>
        <row r="891">
          <cell r="K891">
            <v>39.44</v>
          </cell>
        </row>
        <row r="892">
          <cell r="K892">
            <v>2734.64</v>
          </cell>
        </row>
        <row r="893">
          <cell r="K893">
            <v>273.46</v>
          </cell>
        </row>
        <row r="894">
          <cell r="K894">
            <v>2858.92</v>
          </cell>
        </row>
        <row r="895">
          <cell r="K895">
            <v>285.89</v>
          </cell>
        </row>
        <row r="896">
          <cell r="K896">
            <v>100</v>
          </cell>
        </row>
        <row r="897">
          <cell r="K897">
            <v>10</v>
          </cell>
        </row>
        <row r="898">
          <cell r="K898">
            <v>9.23</v>
          </cell>
        </row>
        <row r="899">
          <cell r="K899">
            <v>0.92</v>
          </cell>
        </row>
        <row r="900">
          <cell r="K900">
            <v>608.8</v>
          </cell>
        </row>
        <row r="901">
          <cell r="K901">
            <v>60.88</v>
          </cell>
        </row>
        <row r="902">
          <cell r="K902">
            <v>4443.43</v>
          </cell>
        </row>
        <row r="903">
          <cell r="K903">
            <v>444.34</v>
          </cell>
        </row>
        <row r="904">
          <cell r="K904">
            <v>560.14</v>
          </cell>
        </row>
        <row r="905">
          <cell r="K905">
            <v>56.01</v>
          </cell>
        </row>
        <row r="906">
          <cell r="K906">
            <v>93.6</v>
          </cell>
        </row>
        <row r="907">
          <cell r="K907">
            <v>9.36</v>
          </cell>
        </row>
        <row r="908">
          <cell r="K908">
            <v>187.2</v>
          </cell>
        </row>
        <row r="909">
          <cell r="K909">
            <v>18.72</v>
          </cell>
        </row>
        <row r="910">
          <cell r="K910">
            <v>605.57</v>
          </cell>
        </row>
        <row r="911">
          <cell r="K911">
            <v>60.56</v>
          </cell>
        </row>
        <row r="912">
          <cell r="K912">
            <v>187.2</v>
          </cell>
        </row>
        <row r="913">
          <cell r="K913">
            <v>18.72</v>
          </cell>
        </row>
        <row r="914">
          <cell r="K914">
            <v>93.6</v>
          </cell>
        </row>
        <row r="915">
          <cell r="K915">
            <v>9.36</v>
          </cell>
        </row>
        <row r="916">
          <cell r="K916">
            <v>1429.46</v>
          </cell>
        </row>
        <row r="917">
          <cell r="K917">
            <v>142.95</v>
          </cell>
        </row>
        <row r="918">
          <cell r="K918">
            <v>714.73</v>
          </cell>
        </row>
        <row r="919">
          <cell r="K919">
            <v>71.47</v>
          </cell>
        </row>
        <row r="920">
          <cell r="K920">
            <v>93.6</v>
          </cell>
        </row>
        <row r="921">
          <cell r="K921">
            <v>9.36</v>
          </cell>
        </row>
        <row r="922">
          <cell r="K922">
            <v>93.6</v>
          </cell>
        </row>
        <row r="923">
          <cell r="K923">
            <v>9.36</v>
          </cell>
        </row>
        <row r="924">
          <cell r="K924">
            <v>187.2</v>
          </cell>
        </row>
        <row r="925">
          <cell r="K925">
            <v>18.72</v>
          </cell>
        </row>
        <row r="926">
          <cell r="K926">
            <v>187.2</v>
          </cell>
        </row>
        <row r="927">
          <cell r="K927">
            <v>18.72</v>
          </cell>
        </row>
        <row r="928">
          <cell r="K928">
            <v>93.6</v>
          </cell>
        </row>
        <row r="929">
          <cell r="K929">
            <v>9.36</v>
          </cell>
        </row>
        <row r="930">
          <cell r="K930">
            <v>93.6</v>
          </cell>
        </row>
        <row r="931">
          <cell r="K931">
            <v>9.36</v>
          </cell>
        </row>
        <row r="932">
          <cell r="K932">
            <v>187.2</v>
          </cell>
        </row>
        <row r="933">
          <cell r="K933">
            <v>18.72</v>
          </cell>
        </row>
        <row r="934">
          <cell r="K934">
            <v>1999.2</v>
          </cell>
        </row>
        <row r="935">
          <cell r="K935">
            <v>199.92</v>
          </cell>
        </row>
        <row r="936">
          <cell r="K936">
            <v>5670</v>
          </cell>
        </row>
        <row r="937">
          <cell r="K937">
            <v>567</v>
          </cell>
        </row>
        <row r="938">
          <cell r="K938">
            <v>1909</v>
          </cell>
        </row>
        <row r="939">
          <cell r="K939">
            <v>190.9</v>
          </cell>
        </row>
        <row r="940">
          <cell r="K940">
            <v>1623.4</v>
          </cell>
        </row>
        <row r="941">
          <cell r="K941">
            <v>162.34</v>
          </cell>
        </row>
        <row r="942">
          <cell r="K942">
            <v>128.76</v>
          </cell>
        </row>
        <row r="943">
          <cell r="K943">
            <v>12.88</v>
          </cell>
        </row>
        <row r="944">
          <cell r="K944">
            <v>1028.6</v>
          </cell>
        </row>
        <row r="945">
          <cell r="K945">
            <v>102.86</v>
          </cell>
        </row>
        <row r="946">
          <cell r="K946">
            <v>1014.62</v>
          </cell>
        </row>
        <row r="947">
          <cell r="K947">
            <v>101.46</v>
          </cell>
        </row>
        <row r="948">
          <cell r="K948">
            <v>294</v>
          </cell>
        </row>
        <row r="949">
          <cell r="K949">
            <v>29.4</v>
          </cell>
        </row>
        <row r="950">
          <cell r="K950">
            <v>2207.8</v>
          </cell>
        </row>
        <row r="951">
          <cell r="K951">
            <v>220.78</v>
          </cell>
        </row>
        <row r="952">
          <cell r="K952">
            <v>1569.86</v>
          </cell>
        </row>
        <row r="953">
          <cell r="K953">
            <v>156.99</v>
          </cell>
        </row>
        <row r="954">
          <cell r="K954">
            <v>462.84</v>
          </cell>
        </row>
        <row r="955">
          <cell r="K955">
            <v>46.28</v>
          </cell>
        </row>
        <row r="956">
          <cell r="K956">
            <v>917.28</v>
          </cell>
        </row>
        <row r="957">
          <cell r="K957">
            <v>91.73</v>
          </cell>
        </row>
        <row r="958">
          <cell r="K958">
            <v>1572.48</v>
          </cell>
        </row>
        <row r="959">
          <cell r="K959">
            <v>157.25</v>
          </cell>
        </row>
        <row r="960">
          <cell r="K960">
            <v>1572.48</v>
          </cell>
        </row>
        <row r="961">
          <cell r="K961">
            <v>157.25</v>
          </cell>
        </row>
        <row r="962">
          <cell r="K962">
            <v>1572.48</v>
          </cell>
        </row>
        <row r="963">
          <cell r="K963">
            <v>157.25</v>
          </cell>
        </row>
        <row r="964">
          <cell r="K964">
            <v>200</v>
          </cell>
        </row>
        <row r="965">
          <cell r="K965">
            <v>20</v>
          </cell>
        </row>
        <row r="966">
          <cell r="K966">
            <v>2031.2</v>
          </cell>
        </row>
        <row r="967">
          <cell r="K967">
            <v>203.12</v>
          </cell>
        </row>
        <row r="968">
          <cell r="K968">
            <v>1681.47</v>
          </cell>
        </row>
        <row r="969">
          <cell r="K969">
            <v>168.15</v>
          </cell>
        </row>
        <row r="970">
          <cell r="K970">
            <v>2447.24</v>
          </cell>
        </row>
        <row r="971">
          <cell r="K971">
            <v>244.72</v>
          </cell>
        </row>
        <row r="972">
          <cell r="K972">
            <v>1179.36</v>
          </cell>
        </row>
        <row r="973">
          <cell r="K973">
            <v>117.94</v>
          </cell>
        </row>
        <row r="974">
          <cell r="K974">
            <v>1572.48</v>
          </cell>
        </row>
        <row r="975">
          <cell r="K975">
            <v>157.25</v>
          </cell>
        </row>
        <row r="976">
          <cell r="K976">
            <v>197.82</v>
          </cell>
        </row>
        <row r="977">
          <cell r="K977">
            <v>19.78</v>
          </cell>
        </row>
        <row r="978">
          <cell r="K978">
            <v>247.28</v>
          </cell>
        </row>
        <row r="979">
          <cell r="K979">
            <v>24.73</v>
          </cell>
        </row>
        <row r="980">
          <cell r="K980">
            <v>1598.02</v>
          </cell>
        </row>
        <row r="981">
          <cell r="K981">
            <v>159.8</v>
          </cell>
        </row>
        <row r="982">
          <cell r="K982">
            <v>3871.33</v>
          </cell>
        </row>
        <row r="983">
          <cell r="K983">
            <v>387.13</v>
          </cell>
        </row>
        <row r="984">
          <cell r="K984">
            <v>1065.22</v>
          </cell>
        </row>
        <row r="985">
          <cell r="K985">
            <v>106.52</v>
          </cell>
        </row>
        <row r="986">
          <cell r="K986">
            <v>1289.14</v>
          </cell>
        </row>
        <row r="987">
          <cell r="K987">
            <v>128.91</v>
          </cell>
        </row>
        <row r="988">
          <cell r="K988">
            <v>583.59</v>
          </cell>
        </row>
        <row r="989">
          <cell r="K989">
            <v>58.36</v>
          </cell>
        </row>
        <row r="990">
          <cell r="K990">
            <v>837.1</v>
          </cell>
        </row>
        <row r="991">
          <cell r="K991">
            <v>83.71</v>
          </cell>
        </row>
        <row r="992">
          <cell r="K992">
            <v>1236.38</v>
          </cell>
        </row>
        <row r="993">
          <cell r="K993">
            <v>123.68</v>
          </cell>
        </row>
        <row r="994">
          <cell r="K994">
            <v>1978.2</v>
          </cell>
        </row>
        <row r="995">
          <cell r="K995">
            <v>197.82</v>
          </cell>
        </row>
        <row r="996">
          <cell r="K996">
            <v>1623.4</v>
          </cell>
        </row>
        <row r="997">
          <cell r="K997">
            <v>162.34</v>
          </cell>
        </row>
        <row r="998">
          <cell r="K998">
            <v>1285.83</v>
          </cell>
        </row>
        <row r="999">
          <cell r="K999">
            <v>128.58</v>
          </cell>
        </row>
        <row r="1000">
          <cell r="K1000">
            <v>2534.57</v>
          </cell>
        </row>
        <row r="1001">
          <cell r="K1001">
            <v>253.46</v>
          </cell>
        </row>
        <row r="1002">
          <cell r="K1002">
            <v>1623.4</v>
          </cell>
        </row>
        <row r="1003">
          <cell r="K1003">
            <v>162.34</v>
          </cell>
        </row>
        <row r="1004">
          <cell r="K1004">
            <v>1572.48</v>
          </cell>
        </row>
        <row r="1005">
          <cell r="K1005">
            <v>157.25</v>
          </cell>
        </row>
        <row r="1006">
          <cell r="K1006">
            <v>1623.4</v>
          </cell>
        </row>
        <row r="1007">
          <cell r="K1007">
            <v>162.34</v>
          </cell>
        </row>
        <row r="1008">
          <cell r="K1008">
            <v>640.08</v>
          </cell>
        </row>
        <row r="1009">
          <cell r="K1009">
            <v>64.01</v>
          </cell>
        </row>
        <row r="1010">
          <cell r="K1010">
            <v>494.55</v>
          </cell>
        </row>
        <row r="1011">
          <cell r="K1011">
            <v>49.46</v>
          </cell>
        </row>
        <row r="1012">
          <cell r="K1012">
            <v>494.55</v>
          </cell>
        </row>
        <row r="1013">
          <cell r="K1013">
            <v>49.46</v>
          </cell>
        </row>
        <row r="1014">
          <cell r="K1014">
            <v>1623.4</v>
          </cell>
        </row>
        <row r="1015">
          <cell r="K1015">
            <v>162.34</v>
          </cell>
        </row>
        <row r="1016">
          <cell r="K1016">
            <v>1623.4</v>
          </cell>
        </row>
        <row r="1017">
          <cell r="K1017">
            <v>162.34</v>
          </cell>
        </row>
        <row r="1018">
          <cell r="K1018">
            <v>1236.38</v>
          </cell>
        </row>
        <row r="1019">
          <cell r="K1019">
            <v>123.64</v>
          </cell>
        </row>
        <row r="1020">
          <cell r="K1020">
            <v>1623.4</v>
          </cell>
        </row>
        <row r="1021">
          <cell r="K1021">
            <v>162.34</v>
          </cell>
        </row>
        <row r="1022">
          <cell r="K1022">
            <v>1353</v>
          </cell>
        </row>
        <row r="1023">
          <cell r="K1023">
            <v>135.3</v>
          </cell>
        </row>
        <row r="1024">
          <cell r="K1024">
            <v>1691.32</v>
          </cell>
        </row>
        <row r="1025">
          <cell r="K1025">
            <v>169.13</v>
          </cell>
        </row>
        <row r="1026">
          <cell r="K1026">
            <v>2173.25</v>
          </cell>
        </row>
        <row r="1027">
          <cell r="K1027">
            <v>217.33</v>
          </cell>
        </row>
        <row r="1028">
          <cell r="K1028">
            <v>1414.8</v>
          </cell>
        </row>
        <row r="1029">
          <cell r="K1029">
            <v>141.48</v>
          </cell>
        </row>
        <row r="1030">
          <cell r="K1030">
            <v>476.51</v>
          </cell>
        </row>
        <row r="1031">
          <cell r="K1031">
            <v>47.65</v>
          </cell>
        </row>
        <row r="1032">
          <cell r="K1032">
            <v>15.45</v>
          </cell>
        </row>
        <row r="1033">
          <cell r="K1033">
            <v>1.55</v>
          </cell>
        </row>
        <row r="1034">
          <cell r="K1034">
            <v>7.73</v>
          </cell>
        </row>
        <row r="1035">
          <cell r="K1035">
            <v>0.77</v>
          </cell>
        </row>
        <row r="1036">
          <cell r="K1036">
            <v>3267.5</v>
          </cell>
        </row>
        <row r="1037">
          <cell r="K1037">
            <v>326.75</v>
          </cell>
        </row>
        <row r="1038">
          <cell r="K1038">
            <v>218.18</v>
          </cell>
        </row>
        <row r="1039">
          <cell r="K1039">
            <v>21.82</v>
          </cell>
        </row>
        <row r="1040">
          <cell r="K1040">
            <v>2674.91</v>
          </cell>
        </row>
        <row r="1041">
          <cell r="K1041">
            <v>267.49</v>
          </cell>
        </row>
        <row r="1042">
          <cell r="K1042">
            <v>1890</v>
          </cell>
        </row>
        <row r="1043">
          <cell r="K1043">
            <v>189</v>
          </cell>
        </row>
        <row r="1044">
          <cell r="K1044">
            <v>630</v>
          </cell>
        </row>
        <row r="1045">
          <cell r="K1045">
            <v>63</v>
          </cell>
        </row>
        <row r="1046">
          <cell r="K1046">
            <v>1727.27</v>
          </cell>
        </row>
        <row r="1047">
          <cell r="K1047">
            <v>172.73</v>
          </cell>
        </row>
        <row r="1048">
          <cell r="K1048">
            <v>307048.36</v>
          </cell>
        </row>
        <row r="1049">
          <cell r="K1049">
            <v>6724.38</v>
          </cell>
        </row>
        <row r="1050">
          <cell r="K1050">
            <v>53702.19</v>
          </cell>
        </row>
        <row r="1051">
          <cell r="K1051">
            <v>8423.02</v>
          </cell>
        </row>
        <row r="1052">
          <cell r="K1052">
            <v>27645</v>
          </cell>
        </row>
        <row r="1053">
          <cell r="K1053">
            <v>61604.68</v>
          </cell>
        </row>
        <row r="1054">
          <cell r="K1054">
            <v>7533.13</v>
          </cell>
        </row>
        <row r="1056">
          <cell r="K1056">
            <v>24727.06</v>
          </cell>
        </row>
        <row r="1057">
          <cell r="K1057">
            <v>5999</v>
          </cell>
        </row>
        <row r="1058">
          <cell r="K1058">
            <v>9317.76</v>
          </cell>
        </row>
        <row r="1059">
          <cell r="K1059">
            <v>9600</v>
          </cell>
        </row>
        <row r="1060">
          <cell r="K1060">
            <v>26813.11</v>
          </cell>
        </row>
        <row r="1061">
          <cell r="K1061">
            <v>101351.31</v>
          </cell>
        </row>
        <row r="1062">
          <cell r="K1062">
            <v>43600.62</v>
          </cell>
        </row>
        <row r="1063">
          <cell r="K1063">
            <v>128247.76</v>
          </cell>
        </row>
        <row r="1064">
          <cell r="K1064">
            <v>7533.13</v>
          </cell>
        </row>
        <row r="1065">
          <cell r="K1065">
            <v>18917.76</v>
          </cell>
        </row>
        <row r="1066">
          <cell r="K1066">
            <v>1124.24</v>
          </cell>
        </row>
        <row r="1067">
          <cell r="K1067">
            <v>2446.28</v>
          </cell>
        </row>
        <row r="1068">
          <cell r="K1068">
            <v>296.82</v>
          </cell>
        </row>
        <row r="1069">
          <cell r="K1069">
            <v>923.31</v>
          </cell>
        </row>
        <row r="1070">
          <cell r="K1070">
            <v>159173</v>
          </cell>
        </row>
        <row r="1071">
          <cell r="K1071">
            <v>30726.06</v>
          </cell>
        </row>
        <row r="1072">
          <cell r="K1072">
            <v>4423.59</v>
          </cell>
        </row>
        <row r="1073">
          <cell r="K1073">
            <v>6720.16</v>
          </cell>
        </row>
        <row r="1074">
          <cell r="K1074">
            <v>1200.08</v>
          </cell>
        </row>
        <row r="1075">
          <cell r="K1075">
            <v>4662.66</v>
          </cell>
        </row>
        <row r="1076">
          <cell r="K1076">
            <v>147.49</v>
          </cell>
        </row>
        <row r="1077">
          <cell r="K1077">
            <v>1123.02</v>
          </cell>
        </row>
        <row r="1078">
          <cell r="K1078">
            <v>6.62</v>
          </cell>
        </row>
        <row r="1079">
          <cell r="K1079">
            <v>5805.88</v>
          </cell>
        </row>
        <row r="1080">
          <cell r="K1080">
            <v>13999.87</v>
          </cell>
        </row>
        <row r="1081">
          <cell r="K1081">
            <v>1103.22</v>
          </cell>
        </row>
        <row r="1082">
          <cell r="K1082">
            <v>8394.35</v>
          </cell>
        </row>
        <row r="1083">
          <cell r="K1083">
            <v>4109.65</v>
          </cell>
        </row>
        <row r="1084">
          <cell r="K1084">
            <v>360.41</v>
          </cell>
        </row>
        <row r="1085">
          <cell r="K1085">
            <v>149.71</v>
          </cell>
        </row>
        <row r="1086">
          <cell r="K1086">
            <v>841.3</v>
          </cell>
        </row>
        <row r="1087">
          <cell r="K1087">
            <v>586.46</v>
          </cell>
        </row>
        <row r="1088">
          <cell r="K1088">
            <v>154.05</v>
          </cell>
        </row>
        <row r="1089">
          <cell r="K1089">
            <v>622.85</v>
          </cell>
        </row>
        <row r="1090">
          <cell r="K1090">
            <v>3328.69</v>
          </cell>
        </row>
        <row r="1091">
          <cell r="K1091">
            <v>220.98</v>
          </cell>
        </row>
        <row r="1092">
          <cell r="K1092">
            <v>4824.79</v>
          </cell>
        </row>
        <row r="1093">
          <cell r="K1093">
            <v>2759.4</v>
          </cell>
        </row>
        <row r="1094">
          <cell r="K1094">
            <v>2588.19</v>
          </cell>
        </row>
        <row r="1095">
          <cell r="K1095">
            <v>53702.19</v>
          </cell>
        </row>
        <row r="1096">
          <cell r="K1096">
            <v>307048.36</v>
          </cell>
        </row>
        <row r="1097">
          <cell r="K1097">
            <v>6724.38</v>
          </cell>
        </row>
        <row r="1098">
          <cell r="K1098">
            <v>8427.51</v>
          </cell>
        </row>
        <row r="1099">
          <cell r="K1099">
            <v>89249.68</v>
          </cell>
        </row>
        <row r="1100">
          <cell r="K1100">
            <v>54.23</v>
          </cell>
        </row>
        <row r="1101">
          <cell r="K1101">
            <v>1512.68</v>
          </cell>
        </row>
        <row r="1102">
          <cell r="K1102">
            <v>269.93</v>
          </cell>
        </row>
        <row r="1103">
          <cell r="K1103">
            <v>7932</v>
          </cell>
        </row>
        <row r="1104">
          <cell r="K1104">
            <v>17212</v>
          </cell>
        </row>
        <row r="1105">
          <cell r="K1105">
            <v>1200</v>
          </cell>
        </row>
        <row r="1106">
          <cell r="K1106">
            <v>3137</v>
          </cell>
        </row>
        <row r="1111">
          <cell r="K1111">
            <v>283808.95</v>
          </cell>
        </row>
        <row r="1112">
          <cell r="K1112">
            <v>25164.07</v>
          </cell>
        </row>
        <row r="1113">
          <cell r="K1113">
            <v>119.48</v>
          </cell>
        </row>
        <row r="1114">
          <cell r="K1114">
            <v>202773.62</v>
          </cell>
        </row>
        <row r="1115">
          <cell r="K1115">
            <v>925796.15</v>
          </cell>
        </row>
        <row r="1119">
          <cell r="K1119">
            <v>2234.3</v>
          </cell>
        </row>
        <row r="1120">
          <cell r="K1120">
            <v>428.52</v>
          </cell>
        </row>
        <row r="1121">
          <cell r="K1121">
            <v>2777.41</v>
          </cell>
        </row>
        <row r="1122">
          <cell r="K1122">
            <v>954.2</v>
          </cell>
        </row>
        <row r="1123">
          <cell r="K1123">
            <v>6702.9</v>
          </cell>
        </row>
        <row r="1124">
          <cell r="K1124">
            <v>857.04</v>
          </cell>
        </row>
        <row r="1126">
          <cell r="K1126">
            <v>32460.91</v>
          </cell>
        </row>
        <row r="1127">
          <cell r="K1127">
            <v>3254.56</v>
          </cell>
        </row>
        <row r="1128">
          <cell r="K1128">
            <v>3580.01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andoi"/>
      <sheetName val="kqkd1"/>
      <sheetName val="kqkd2"/>
      <sheetName val="LCTT"/>
      <sheetName val="CDFS"/>
      <sheetName val="Dulieu"/>
      <sheetName val="CD2000"/>
      <sheetName val="TSCD"/>
      <sheetName val="HTTK"/>
      <sheetName val="XL4Poppy"/>
      <sheetName val="congdoan"/>
      <sheetName val="TL"/>
      <sheetName val="luong to NV"/>
      <sheetName val="LuongNVKT"/>
      <sheetName val="DenghiTTluong"/>
      <sheetName val="LuongHNKhoaIII"/>
      <sheetName val="Luongmay"/>
    </sheetNames>
    <sheetDataSet>
      <sheetData sheetId="6">
        <row r="3">
          <cell r="D3" t="str">
            <v>Sè ®µu n¨m (VN§)</v>
          </cell>
        </row>
        <row r="4">
          <cell r="D4" t="str">
            <v>nî</v>
          </cell>
        </row>
        <row r="5">
          <cell r="D5">
            <v>0</v>
          </cell>
        </row>
        <row r="6">
          <cell r="D6">
            <v>0</v>
          </cell>
        </row>
        <row r="7">
          <cell r="D7">
            <v>64283719.99999999</v>
          </cell>
        </row>
        <row r="8">
          <cell r="D8">
            <v>113535</v>
          </cell>
        </row>
        <row r="9">
          <cell r="D9">
            <v>0</v>
          </cell>
        </row>
        <row r="10">
          <cell r="D10">
            <v>0</v>
          </cell>
        </row>
        <row r="11">
          <cell r="D11">
            <v>0</v>
          </cell>
        </row>
        <row r="12">
          <cell r="D12">
            <v>0</v>
          </cell>
        </row>
        <row r="13">
          <cell r="D13">
            <v>0</v>
          </cell>
        </row>
        <row r="14">
          <cell r="D14">
            <v>465483930</v>
          </cell>
        </row>
        <row r="15">
          <cell r="D15">
            <v>0</v>
          </cell>
        </row>
        <row r="16">
          <cell r="D16">
            <v>0</v>
          </cell>
        </row>
        <row r="17">
          <cell r="D17">
            <v>0</v>
          </cell>
        </row>
        <row r="18">
          <cell r="D18">
            <v>0</v>
          </cell>
        </row>
        <row r="19">
          <cell r="D19">
            <v>0</v>
          </cell>
        </row>
        <row r="20">
          <cell r="D20">
            <v>0</v>
          </cell>
        </row>
        <row r="21">
          <cell r="D21">
            <v>0</v>
          </cell>
        </row>
        <row r="22">
          <cell r="D22">
            <v>0</v>
          </cell>
        </row>
        <row r="23">
          <cell r="D23">
            <v>0</v>
          </cell>
        </row>
        <row r="24">
          <cell r="D24">
            <v>0</v>
          </cell>
        </row>
        <row r="25">
          <cell r="D25">
            <v>0</v>
          </cell>
        </row>
        <row r="26">
          <cell r="D26">
            <v>782182345</v>
          </cell>
        </row>
        <row r="27">
          <cell r="D27">
            <v>0</v>
          </cell>
        </row>
        <row r="28">
          <cell r="D28">
            <v>57647940</v>
          </cell>
        </row>
        <row r="29">
          <cell r="D29">
            <v>51381620</v>
          </cell>
        </row>
        <row r="30">
          <cell r="D30">
            <v>76181115</v>
          </cell>
        </row>
        <row r="31">
          <cell r="D31">
            <v>0</v>
          </cell>
        </row>
        <row r="32">
          <cell r="D32">
            <v>110990830</v>
          </cell>
        </row>
        <row r="33">
          <cell r="D33">
            <v>90026150</v>
          </cell>
        </row>
        <row r="34">
          <cell r="D34">
            <v>0</v>
          </cell>
        </row>
        <row r="35">
          <cell r="D35">
            <v>922592515</v>
          </cell>
        </row>
        <row r="36">
          <cell r="D36">
            <v>0</v>
          </cell>
        </row>
        <row r="37">
          <cell r="D37">
            <v>0</v>
          </cell>
        </row>
        <row r="38">
          <cell r="D38">
            <v>0</v>
          </cell>
        </row>
        <row r="39">
          <cell r="D39">
            <v>0</v>
          </cell>
        </row>
        <row r="40">
          <cell r="D40">
            <v>121429960</v>
          </cell>
        </row>
        <row r="41">
          <cell r="D41">
            <v>0</v>
          </cell>
        </row>
        <row r="42">
          <cell r="D42">
            <v>0</v>
          </cell>
        </row>
        <row r="43">
          <cell r="D43">
            <v>0</v>
          </cell>
        </row>
        <row r="44">
          <cell r="D44">
            <v>0</v>
          </cell>
        </row>
        <row r="45">
          <cell r="D45">
            <v>0</v>
          </cell>
        </row>
        <row r="46">
          <cell r="D46">
            <v>0</v>
          </cell>
        </row>
        <row r="47">
          <cell r="D47">
            <v>0</v>
          </cell>
        </row>
        <row r="48">
          <cell r="D48">
            <v>0</v>
          </cell>
        </row>
        <row r="49">
          <cell r="D49">
            <v>0</v>
          </cell>
        </row>
        <row r="50">
          <cell r="D50">
            <v>72500000</v>
          </cell>
        </row>
        <row r="51">
          <cell r="D51">
            <v>4350000000</v>
          </cell>
        </row>
        <row r="52">
          <cell r="D52">
            <v>56448500</v>
          </cell>
        </row>
        <row r="53">
          <cell r="D53">
            <v>0</v>
          </cell>
        </row>
        <row r="54">
          <cell r="D54">
            <v>472610970</v>
          </cell>
        </row>
        <row r="55">
          <cell r="D55">
            <v>0</v>
          </cell>
        </row>
        <row r="56">
          <cell r="D56">
            <v>0</v>
          </cell>
        </row>
        <row r="57">
          <cell r="D57">
            <v>38073375</v>
          </cell>
        </row>
        <row r="58">
          <cell r="D58">
            <v>18676145</v>
          </cell>
        </row>
        <row r="59">
          <cell r="D59">
            <v>0</v>
          </cell>
        </row>
        <row r="60">
          <cell r="D60">
            <v>0</v>
          </cell>
        </row>
        <row r="61">
          <cell r="D61">
            <v>1663728260</v>
          </cell>
        </row>
        <row r="62">
          <cell r="D62">
            <v>435984985</v>
          </cell>
        </row>
        <row r="63">
          <cell r="D63">
            <v>0</v>
          </cell>
        </row>
        <row r="64">
          <cell r="D64">
            <v>0</v>
          </cell>
        </row>
        <row r="65">
          <cell r="D65">
            <v>61567435</v>
          </cell>
        </row>
        <row r="66">
          <cell r="D66">
            <v>0</v>
          </cell>
        </row>
        <row r="67">
          <cell r="D67">
            <v>0</v>
          </cell>
        </row>
        <row r="68">
          <cell r="D68">
            <v>865343035</v>
          </cell>
        </row>
        <row r="69">
          <cell r="D69">
            <v>0</v>
          </cell>
        </row>
        <row r="70">
          <cell r="D70">
            <v>847624470</v>
          </cell>
        </row>
        <row r="71">
          <cell r="D71">
            <v>0</v>
          </cell>
        </row>
        <row r="72">
          <cell r="D72">
            <v>0</v>
          </cell>
        </row>
        <row r="73">
          <cell r="D73">
            <v>0</v>
          </cell>
        </row>
        <row r="74">
          <cell r="D74">
            <v>0</v>
          </cell>
        </row>
        <row r="75">
          <cell r="D75">
            <v>0</v>
          </cell>
        </row>
        <row r="76">
          <cell r="D76">
            <v>0</v>
          </cell>
        </row>
        <row r="77">
          <cell r="D77">
            <v>0</v>
          </cell>
        </row>
        <row r="78">
          <cell r="D78">
            <v>0</v>
          </cell>
        </row>
        <row r="79">
          <cell r="D79">
            <v>0</v>
          </cell>
        </row>
        <row r="80">
          <cell r="D80">
            <v>15544923650</v>
          </cell>
        </row>
        <row r="81">
          <cell r="D81">
            <v>56570354810</v>
          </cell>
        </row>
        <row r="82">
          <cell r="D82">
            <v>609396720</v>
          </cell>
        </row>
        <row r="83">
          <cell r="D83">
            <v>632895855</v>
          </cell>
        </row>
        <row r="84">
          <cell r="D84">
            <v>0</v>
          </cell>
        </row>
        <row r="85">
          <cell r="D85">
            <v>0</v>
          </cell>
        </row>
        <row r="86">
          <cell r="D86">
            <v>0</v>
          </cell>
        </row>
        <row r="87">
          <cell r="D87">
            <v>0</v>
          </cell>
        </row>
        <row r="88">
          <cell r="D88">
            <v>0</v>
          </cell>
        </row>
        <row r="89">
          <cell r="D89">
            <v>8932678310</v>
          </cell>
        </row>
        <row r="90">
          <cell r="D90">
            <v>0</v>
          </cell>
        </row>
        <row r="91">
          <cell r="D91">
            <v>0</v>
          </cell>
        </row>
        <row r="92">
          <cell r="D92">
            <v>0</v>
          </cell>
        </row>
        <row r="93">
          <cell r="D93">
            <v>0</v>
          </cell>
        </row>
        <row r="94">
          <cell r="D94">
            <v>0</v>
          </cell>
        </row>
        <row r="95">
          <cell r="D95">
            <v>0</v>
          </cell>
        </row>
        <row r="96">
          <cell r="D96">
            <v>0</v>
          </cell>
        </row>
        <row r="97">
          <cell r="D97">
            <v>0</v>
          </cell>
        </row>
        <row r="98">
          <cell r="D98">
            <v>0</v>
          </cell>
        </row>
        <row r="99">
          <cell r="D99">
            <v>0</v>
          </cell>
        </row>
        <row r="100">
          <cell r="D100">
            <v>0</v>
          </cell>
        </row>
        <row r="101">
          <cell r="D101">
            <v>0</v>
          </cell>
        </row>
        <row r="102">
          <cell r="D102">
            <v>0</v>
          </cell>
        </row>
        <row r="103">
          <cell r="D103">
            <v>0</v>
          </cell>
        </row>
        <row r="104">
          <cell r="D104">
            <v>0</v>
          </cell>
        </row>
        <row r="105">
          <cell r="D105">
            <v>0</v>
          </cell>
        </row>
        <row r="106">
          <cell r="D106">
            <v>0</v>
          </cell>
        </row>
        <row r="107">
          <cell r="D107">
            <v>0</v>
          </cell>
        </row>
        <row r="108">
          <cell r="D108">
            <v>0</v>
          </cell>
        </row>
        <row r="109">
          <cell r="D109">
            <v>0</v>
          </cell>
        </row>
        <row r="110">
          <cell r="D110">
            <v>0</v>
          </cell>
        </row>
        <row r="111">
          <cell r="D111">
            <v>0</v>
          </cell>
        </row>
        <row r="112">
          <cell r="D112">
            <v>0</v>
          </cell>
        </row>
        <row r="113">
          <cell r="D113">
            <v>0</v>
          </cell>
        </row>
        <row r="114">
          <cell r="D114">
            <v>0</v>
          </cell>
        </row>
        <row r="115">
          <cell r="D115">
            <v>0</v>
          </cell>
        </row>
        <row r="116">
          <cell r="D116">
            <v>0</v>
          </cell>
        </row>
        <row r="117">
          <cell r="D117">
            <v>0</v>
          </cell>
        </row>
        <row r="118">
          <cell r="D118">
            <v>0</v>
          </cell>
        </row>
        <row r="119">
          <cell r="D119">
            <v>0</v>
          </cell>
        </row>
        <row r="120">
          <cell r="D120">
            <v>0</v>
          </cell>
        </row>
        <row r="121">
          <cell r="D121">
            <v>0</v>
          </cell>
        </row>
        <row r="122">
          <cell r="D122">
            <v>0</v>
          </cell>
        </row>
        <row r="123">
          <cell r="D123">
            <v>0</v>
          </cell>
        </row>
        <row r="124">
          <cell r="D124">
            <v>0</v>
          </cell>
        </row>
        <row r="125">
          <cell r="D125">
            <v>0</v>
          </cell>
        </row>
        <row r="126">
          <cell r="D126">
            <v>0</v>
          </cell>
        </row>
        <row r="127">
          <cell r="D127">
            <v>0</v>
          </cell>
        </row>
        <row r="128">
          <cell r="D128">
            <v>0</v>
          </cell>
        </row>
        <row r="129">
          <cell r="D129">
            <v>0</v>
          </cell>
        </row>
        <row r="130">
          <cell r="D130">
            <v>0</v>
          </cell>
        </row>
        <row r="131">
          <cell r="D131">
            <v>0</v>
          </cell>
        </row>
        <row r="132">
          <cell r="D132">
            <v>0</v>
          </cell>
        </row>
        <row r="133">
          <cell r="D133">
            <v>0</v>
          </cell>
        </row>
        <row r="134">
          <cell r="D134">
            <v>0</v>
          </cell>
        </row>
        <row r="135">
          <cell r="D135">
            <v>0</v>
          </cell>
        </row>
        <row r="136">
          <cell r="D136">
            <v>0</v>
          </cell>
        </row>
        <row r="137">
          <cell r="D137">
            <v>0</v>
          </cell>
        </row>
        <row r="138">
          <cell r="D138">
            <v>0</v>
          </cell>
        </row>
        <row r="139">
          <cell r="D139">
            <v>0</v>
          </cell>
        </row>
        <row r="140">
          <cell r="D140">
            <v>0</v>
          </cell>
        </row>
        <row r="141">
          <cell r="D141">
            <v>0</v>
          </cell>
        </row>
        <row r="142">
          <cell r="D142">
            <v>0</v>
          </cell>
        </row>
        <row r="143">
          <cell r="D143">
            <v>0</v>
          </cell>
        </row>
        <row r="144">
          <cell r="D144">
            <v>0</v>
          </cell>
        </row>
        <row r="145">
          <cell r="D145">
            <v>0</v>
          </cell>
        </row>
        <row r="146">
          <cell r="D146">
            <v>0</v>
          </cell>
        </row>
        <row r="147">
          <cell r="D147">
            <v>0</v>
          </cell>
        </row>
        <row r="148">
          <cell r="D148">
            <v>0</v>
          </cell>
        </row>
        <row r="149">
          <cell r="D149">
            <v>0</v>
          </cell>
        </row>
        <row r="150">
          <cell r="D150">
            <v>0</v>
          </cell>
        </row>
        <row r="151">
          <cell r="D151">
            <v>0</v>
          </cell>
        </row>
        <row r="152">
          <cell r="D152">
            <v>0</v>
          </cell>
        </row>
        <row r="153">
          <cell r="D153">
            <v>0</v>
          </cell>
        </row>
        <row r="154">
          <cell r="D154">
            <v>0</v>
          </cell>
        </row>
        <row r="155">
          <cell r="D155">
            <v>0</v>
          </cell>
        </row>
        <row r="156">
          <cell r="D156">
            <v>0</v>
          </cell>
        </row>
        <row r="157">
          <cell r="D157">
            <v>0</v>
          </cell>
        </row>
        <row r="158">
          <cell r="D158">
            <v>0</v>
          </cell>
        </row>
        <row r="159">
          <cell r="D159">
            <v>0</v>
          </cell>
        </row>
        <row r="160">
          <cell r="D160">
            <v>0</v>
          </cell>
        </row>
        <row r="161">
          <cell r="D161">
            <v>0</v>
          </cell>
        </row>
        <row r="162">
          <cell r="D162">
            <v>0</v>
          </cell>
        </row>
        <row r="163">
          <cell r="D163">
            <v>0</v>
          </cell>
        </row>
        <row r="164">
          <cell r="D164">
            <v>0</v>
          </cell>
        </row>
        <row r="165">
          <cell r="D165">
            <v>0</v>
          </cell>
        </row>
        <row r="166">
          <cell r="D166">
            <v>0</v>
          </cell>
        </row>
        <row r="167">
          <cell r="D167">
            <v>0</v>
          </cell>
        </row>
        <row r="168">
          <cell r="D168">
            <v>0</v>
          </cell>
        </row>
        <row r="169">
          <cell r="D169">
            <v>43026562675</v>
          </cell>
        </row>
        <row r="170">
          <cell r="D170">
            <v>0</v>
          </cell>
        </row>
        <row r="171">
          <cell r="D171">
            <v>0</v>
          </cell>
        </row>
        <row r="172">
          <cell r="D172">
            <v>0</v>
          </cell>
        </row>
        <row r="173">
          <cell r="D173">
            <v>0</v>
          </cell>
        </row>
        <row r="174">
          <cell r="D174">
            <v>0</v>
          </cell>
        </row>
        <row r="175">
          <cell r="D175">
            <v>0</v>
          </cell>
        </row>
        <row r="176">
          <cell r="D176">
            <v>0</v>
          </cell>
        </row>
        <row r="177">
          <cell r="D177">
            <v>0</v>
          </cell>
        </row>
        <row r="178">
          <cell r="D178">
            <v>0</v>
          </cell>
        </row>
        <row r="179">
          <cell r="D179">
            <v>0</v>
          </cell>
        </row>
        <row r="180">
          <cell r="D180">
            <v>0</v>
          </cell>
        </row>
        <row r="181">
          <cell r="D181">
            <v>0</v>
          </cell>
        </row>
        <row r="182">
          <cell r="D182">
            <v>0</v>
          </cell>
        </row>
        <row r="183">
          <cell r="D183">
            <v>0</v>
          </cell>
        </row>
        <row r="184">
          <cell r="D184">
            <v>0</v>
          </cell>
        </row>
        <row r="185">
          <cell r="D185">
            <v>0</v>
          </cell>
        </row>
        <row r="186">
          <cell r="D186">
            <v>0</v>
          </cell>
        </row>
        <row r="187">
          <cell r="D187">
            <v>0</v>
          </cell>
        </row>
        <row r="188">
          <cell r="D188">
            <v>0</v>
          </cell>
        </row>
        <row r="189">
          <cell r="D189">
            <v>0</v>
          </cell>
        </row>
        <row r="190">
          <cell r="D190">
            <v>0</v>
          </cell>
        </row>
        <row r="191">
          <cell r="D191">
            <v>0</v>
          </cell>
        </row>
        <row r="192">
          <cell r="D192">
            <v>0</v>
          </cell>
        </row>
        <row r="193">
          <cell r="D193">
            <v>0</v>
          </cell>
        </row>
        <row r="194">
          <cell r="D194">
            <v>0</v>
          </cell>
        </row>
        <row r="195">
          <cell r="D195">
            <v>0</v>
          </cell>
        </row>
        <row r="196">
          <cell r="D196">
            <v>0</v>
          </cell>
        </row>
        <row r="197">
          <cell r="D197">
            <v>0</v>
          </cell>
        </row>
        <row r="198">
          <cell r="D198">
            <v>0</v>
          </cell>
        </row>
        <row r="199">
          <cell r="D199">
            <v>0</v>
          </cell>
        </row>
        <row r="200">
          <cell r="D200">
            <v>0</v>
          </cell>
        </row>
        <row r="201">
          <cell r="D201">
            <v>0</v>
          </cell>
        </row>
        <row r="202">
          <cell r="D202">
            <v>0</v>
          </cell>
        </row>
        <row r="203">
          <cell r="D203">
            <v>0</v>
          </cell>
        </row>
        <row r="204">
          <cell r="D204">
            <v>0</v>
          </cell>
        </row>
        <row r="205">
          <cell r="D205">
            <v>0</v>
          </cell>
        </row>
        <row r="206">
          <cell r="D206">
            <v>0</v>
          </cell>
        </row>
        <row r="207">
          <cell r="D207">
            <v>0</v>
          </cell>
        </row>
        <row r="208">
          <cell r="D208">
            <v>0</v>
          </cell>
        </row>
        <row r="209">
          <cell r="D209">
            <v>0</v>
          </cell>
        </row>
        <row r="210">
          <cell r="D210">
            <v>0</v>
          </cell>
        </row>
        <row r="211">
          <cell r="D211">
            <v>0</v>
          </cell>
        </row>
        <row r="212">
          <cell r="D212">
            <v>0</v>
          </cell>
        </row>
        <row r="213">
          <cell r="D213">
            <v>0</v>
          </cell>
        </row>
        <row r="214">
          <cell r="D214">
            <v>0</v>
          </cell>
        </row>
        <row r="215">
          <cell r="D215">
            <v>0</v>
          </cell>
        </row>
        <row r="216">
          <cell r="D216">
            <v>0</v>
          </cell>
        </row>
        <row r="217">
          <cell r="D217">
            <v>0</v>
          </cell>
        </row>
        <row r="218">
          <cell r="D218">
            <v>0</v>
          </cell>
        </row>
        <row r="219">
          <cell r="D219">
            <v>0</v>
          </cell>
        </row>
        <row r="220">
          <cell r="D220">
            <v>0</v>
          </cell>
        </row>
        <row r="221">
          <cell r="D221">
            <v>0</v>
          </cell>
        </row>
        <row r="222">
          <cell r="D222">
            <v>0</v>
          </cell>
        </row>
        <row r="223">
          <cell r="D223">
            <v>0</v>
          </cell>
        </row>
        <row r="224">
          <cell r="D224">
            <v>0</v>
          </cell>
        </row>
        <row r="225">
          <cell r="D225">
            <v>0</v>
          </cell>
        </row>
        <row r="226">
          <cell r="D226">
            <v>0</v>
          </cell>
        </row>
        <row r="227">
          <cell r="D227">
            <v>0</v>
          </cell>
        </row>
        <row r="228">
          <cell r="D228">
            <v>0</v>
          </cell>
        </row>
        <row r="229">
          <cell r="D229">
            <v>0</v>
          </cell>
        </row>
        <row r="230">
          <cell r="D230">
            <v>0</v>
          </cell>
        </row>
        <row r="231">
          <cell r="D231">
            <v>0</v>
          </cell>
        </row>
        <row r="234">
          <cell r="D234">
            <v>136941682855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Nhat ky"/>
      <sheetName val="CDTK"/>
      <sheetName val="Can doi"/>
      <sheetName val="Tra #"/>
      <sheetName val="Ket qua KD"/>
      <sheetName val="Thu #"/>
      <sheetName val="Ton quy"/>
      <sheetName val="Tam ung"/>
      <sheetName val="Phai thu"/>
      <sheetName val="Phai tra"/>
      <sheetName val="Chi phi"/>
      <sheetName val="Doanh thu"/>
      <sheetName val="Ton kho"/>
      <sheetName val="Tai san"/>
      <sheetName val="Nguon von"/>
      <sheetName val="XL4Poppy"/>
    </sheetNames>
    <sheetDataSet>
      <sheetData sheetId="9">
        <row r="5">
          <cell r="G5">
            <v>0</v>
          </cell>
          <cell r="H5">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S"/>
      <sheetName val="BS (2)"/>
      <sheetName val="BS (3)"/>
      <sheetName val="IS1"/>
      <sheetName val="IS1 (2)"/>
      <sheetName val="IS2"/>
      <sheetName val="Tminh"/>
      <sheetName val="Tminh (2)"/>
      <sheetName val="Note"/>
      <sheetName val="BC1"/>
      <sheetName val="Equity"/>
      <sheetName val="Fixed assets 2"/>
      <sheetName val="Fixed assets 1"/>
      <sheetName val="TBFS"/>
      <sheetName val="TBnotelin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149"/>
  <sheetViews>
    <sheetView showGridLines="0" workbookViewId="0" topLeftCell="A115">
      <selection activeCell="I65" sqref="I65"/>
    </sheetView>
  </sheetViews>
  <sheetFormatPr defaultColWidth="9.140625" defaultRowHeight="12.75"/>
  <cols>
    <col min="1" max="1" width="3.28125" style="101" customWidth="1"/>
    <col min="2" max="2" width="37.00390625" style="146" customWidth="1"/>
    <col min="3" max="3" width="6.28125" style="147" customWidth="1"/>
    <col min="4" max="4" width="7.8515625" style="147" customWidth="1"/>
    <col min="5" max="5" width="16.8515625" style="365" hidden="1" customWidth="1"/>
    <col min="6" max="6" width="17.140625" style="365" hidden="1" customWidth="1"/>
    <col min="7" max="7" width="20.28125" style="145" customWidth="1"/>
    <col min="8" max="9" width="19.28125" style="145" customWidth="1"/>
    <col min="10" max="10" width="18.421875" style="101" bestFit="1" customWidth="1"/>
    <col min="11" max="11" width="15.7109375" style="149" bestFit="1" customWidth="1"/>
    <col min="12" max="12" width="12.7109375" style="149" customWidth="1"/>
    <col min="13" max="13" width="10.57421875" style="101" bestFit="1" customWidth="1"/>
    <col min="14" max="14" width="12.8515625" style="101" customWidth="1"/>
    <col min="15" max="16384" width="9.140625" style="101" customWidth="1"/>
  </cols>
  <sheetData>
    <row r="1" spans="1:12" s="138" customFormat="1" ht="15">
      <c r="A1" s="137" t="s">
        <v>436</v>
      </c>
      <c r="D1" s="139"/>
      <c r="E1" s="363"/>
      <c r="F1" s="363"/>
      <c r="G1" s="139" t="s">
        <v>54</v>
      </c>
      <c r="H1" s="139"/>
      <c r="I1" s="139"/>
      <c r="K1" s="140"/>
      <c r="L1" s="140"/>
    </row>
    <row r="2" spans="1:12" s="90" customFormat="1" ht="16.5" customHeight="1">
      <c r="A2" s="141" t="s">
        <v>437</v>
      </c>
      <c r="B2" s="142"/>
      <c r="C2" s="429" t="s">
        <v>55</v>
      </c>
      <c r="D2" s="429"/>
      <c r="E2" s="429"/>
      <c r="F2" s="429"/>
      <c r="G2" s="429"/>
      <c r="H2" s="429"/>
      <c r="I2" s="133"/>
      <c r="K2" s="140"/>
      <c r="L2" s="140"/>
    </row>
    <row r="3" spans="1:12" s="90" customFormat="1" ht="15">
      <c r="A3" s="134"/>
      <c r="B3" s="142"/>
      <c r="C3" s="429"/>
      <c r="D3" s="429"/>
      <c r="E3" s="429"/>
      <c r="F3" s="429"/>
      <c r="G3" s="429"/>
      <c r="H3" s="429"/>
      <c r="I3" s="133"/>
      <c r="K3" s="140"/>
      <c r="L3" s="140"/>
    </row>
    <row r="4" spans="1:12" s="90" customFormat="1" ht="15">
      <c r="A4" s="134"/>
      <c r="B4" s="142"/>
      <c r="C4" s="135"/>
      <c r="D4" s="135"/>
      <c r="E4" s="364"/>
      <c r="F4" s="364"/>
      <c r="G4" s="135"/>
      <c r="H4" s="135"/>
      <c r="I4" s="135"/>
      <c r="K4" s="140"/>
      <c r="L4" s="140"/>
    </row>
    <row r="5" spans="1:12" s="90" customFormat="1" ht="18.75">
      <c r="A5" s="431" t="s">
        <v>449</v>
      </c>
      <c r="B5" s="431"/>
      <c r="C5" s="431"/>
      <c r="D5" s="431"/>
      <c r="E5" s="431"/>
      <c r="F5" s="431"/>
      <c r="G5" s="431"/>
      <c r="H5" s="431"/>
      <c r="I5" s="130"/>
      <c r="J5" s="138"/>
      <c r="K5" s="140"/>
      <c r="L5" s="140"/>
    </row>
    <row r="6" spans="1:12" s="90" customFormat="1" ht="15">
      <c r="A6" s="430" t="s">
        <v>431</v>
      </c>
      <c r="B6" s="430"/>
      <c r="C6" s="430"/>
      <c r="D6" s="430"/>
      <c r="E6" s="430"/>
      <c r="F6" s="430"/>
      <c r="G6" s="430"/>
      <c r="H6" s="430"/>
      <c r="I6" s="143"/>
      <c r="J6" s="138"/>
      <c r="K6" s="83"/>
      <c r="L6" s="140"/>
    </row>
    <row r="7" spans="1:12" s="90" customFormat="1" ht="15">
      <c r="A7" s="92"/>
      <c r="B7" s="138"/>
      <c r="C7" s="144"/>
      <c r="D7" s="144"/>
      <c r="E7" s="365"/>
      <c r="F7" s="365"/>
      <c r="G7" s="145"/>
      <c r="J7" s="138"/>
      <c r="K7" s="140"/>
      <c r="L7" s="140"/>
    </row>
    <row r="8" spans="8:9" ht="15">
      <c r="H8" s="148" t="s">
        <v>56</v>
      </c>
      <c r="I8" s="148"/>
    </row>
    <row r="9" spans="1:9" ht="42.75">
      <c r="A9" s="422" t="s">
        <v>57</v>
      </c>
      <c r="B9" s="423"/>
      <c r="C9" s="150" t="s">
        <v>58</v>
      </c>
      <c r="D9" s="151" t="s">
        <v>59</v>
      </c>
      <c r="E9" s="366" t="s">
        <v>429</v>
      </c>
      <c r="F9" s="366" t="s">
        <v>430</v>
      </c>
      <c r="G9" s="152" t="s">
        <v>419</v>
      </c>
      <c r="H9" s="152" t="s">
        <v>418</v>
      </c>
      <c r="I9" s="153"/>
    </row>
    <row r="10" spans="1:9" ht="15">
      <c r="A10" s="422">
        <v>1</v>
      </c>
      <c r="B10" s="423"/>
      <c r="C10" s="154">
        <v>2</v>
      </c>
      <c r="D10" s="155">
        <v>3</v>
      </c>
      <c r="E10" s="367"/>
      <c r="F10" s="367"/>
      <c r="G10" s="156">
        <v>4</v>
      </c>
      <c r="H10" s="157">
        <v>5</v>
      </c>
      <c r="I10" s="158"/>
    </row>
    <row r="11" spans="1:9" ht="15">
      <c r="A11" s="159"/>
      <c r="B11" s="160"/>
      <c r="C11" s="161"/>
      <c r="D11" s="162"/>
      <c r="E11" s="368"/>
      <c r="F11" s="368"/>
      <c r="G11" s="163"/>
      <c r="H11" s="163"/>
      <c r="I11" s="164"/>
    </row>
    <row r="12" spans="1:9" ht="15">
      <c r="A12" s="165" t="s">
        <v>2</v>
      </c>
      <c r="B12" s="166" t="s">
        <v>60</v>
      </c>
      <c r="C12" s="167">
        <v>100</v>
      </c>
      <c r="D12" s="168"/>
      <c r="E12" s="169">
        <f>E14+E18+E22+E30+E34</f>
        <v>5338902680</v>
      </c>
      <c r="F12" s="169">
        <f>F14+F18+F22+F30+F34</f>
        <v>67200446751</v>
      </c>
      <c r="G12" s="169">
        <v>68342850042</v>
      </c>
      <c r="H12" s="169">
        <v>68465509805</v>
      </c>
      <c r="I12" s="170"/>
    </row>
    <row r="13" spans="1:9" ht="15">
      <c r="A13" s="171"/>
      <c r="B13" s="172"/>
      <c r="C13" s="173"/>
      <c r="D13" s="168"/>
      <c r="E13" s="369"/>
      <c r="F13" s="369"/>
      <c r="G13" s="174"/>
      <c r="H13" s="175"/>
      <c r="I13" s="176"/>
    </row>
    <row r="14" spans="1:9" ht="15">
      <c r="A14" s="177" t="s">
        <v>3</v>
      </c>
      <c r="B14" s="178" t="s">
        <v>61</v>
      </c>
      <c r="C14" s="179">
        <v>110</v>
      </c>
      <c r="D14" s="180" t="s">
        <v>29</v>
      </c>
      <c r="E14" s="181">
        <f>SUM(E15:E16)</f>
        <v>72755202</v>
      </c>
      <c r="F14" s="181">
        <f>SUM(F15:F16)</f>
        <v>478525288</v>
      </c>
      <c r="G14" s="181">
        <v>597841366</v>
      </c>
      <c r="H14" s="181">
        <v>2965278088</v>
      </c>
      <c r="I14" s="182"/>
    </row>
    <row r="15" spans="1:10" ht="15">
      <c r="A15" s="183" t="s">
        <v>4</v>
      </c>
      <c r="B15" s="172" t="s">
        <v>62</v>
      </c>
      <c r="C15" s="173">
        <v>111</v>
      </c>
      <c r="D15" s="168"/>
      <c r="E15" s="369">
        <f>4030150+52931293+15793759</f>
        <v>72755202</v>
      </c>
      <c r="F15" s="369">
        <f>315261910+163263378</f>
        <v>478525288</v>
      </c>
      <c r="G15" s="175">
        <v>597841366</v>
      </c>
      <c r="H15" s="175">
        <v>965278088</v>
      </c>
      <c r="I15" s="176"/>
      <c r="J15" s="184"/>
    </row>
    <row r="16" spans="1:10" ht="15">
      <c r="A16" s="185" t="s">
        <v>5</v>
      </c>
      <c r="B16" s="172" t="s">
        <v>63</v>
      </c>
      <c r="C16" s="173">
        <v>112</v>
      </c>
      <c r="D16" s="180"/>
      <c r="E16" s="370"/>
      <c r="F16" s="370"/>
      <c r="G16" s="175"/>
      <c r="H16" s="175">
        <v>2000000000</v>
      </c>
      <c r="I16" s="176"/>
      <c r="J16" s="186"/>
    </row>
    <row r="17" spans="1:10" ht="15">
      <c r="A17" s="171"/>
      <c r="B17" s="172"/>
      <c r="C17" s="173"/>
      <c r="D17" s="168"/>
      <c r="E17" s="369"/>
      <c r="F17" s="369"/>
      <c r="G17" s="175"/>
      <c r="H17" s="175"/>
      <c r="I17" s="176"/>
      <c r="J17" s="186"/>
    </row>
    <row r="18" spans="1:10" ht="15">
      <c r="A18" s="177" t="s">
        <v>6</v>
      </c>
      <c r="B18" s="178" t="s">
        <v>64</v>
      </c>
      <c r="C18" s="179">
        <v>120</v>
      </c>
      <c r="D18" s="180" t="s">
        <v>30</v>
      </c>
      <c r="E18" s="370"/>
      <c r="F18" s="370"/>
      <c r="G18" s="181">
        <v>8750742147</v>
      </c>
      <c r="H18" s="181">
        <v>6792611324</v>
      </c>
      <c r="I18" s="182"/>
      <c r="J18" s="186"/>
    </row>
    <row r="19" spans="1:10" ht="15">
      <c r="A19" s="183" t="s">
        <v>4</v>
      </c>
      <c r="B19" s="172" t="s">
        <v>65</v>
      </c>
      <c r="C19" s="173">
        <v>121</v>
      </c>
      <c r="D19" s="168"/>
      <c r="E19" s="369"/>
      <c r="F19" s="369"/>
      <c r="G19" s="175">
        <v>8750742147</v>
      </c>
      <c r="H19" s="175">
        <v>6792611324</v>
      </c>
      <c r="I19" s="176"/>
      <c r="J19" s="186"/>
    </row>
    <row r="20" spans="1:10" ht="15">
      <c r="A20" s="183" t="s">
        <v>5</v>
      </c>
      <c r="B20" s="172" t="s">
        <v>66</v>
      </c>
      <c r="C20" s="173">
        <v>129</v>
      </c>
      <c r="D20" s="168"/>
      <c r="E20" s="369"/>
      <c r="F20" s="369"/>
      <c r="G20" s="175">
        <v>0</v>
      </c>
      <c r="H20" s="175">
        <v>0</v>
      </c>
      <c r="I20" s="176"/>
      <c r="J20" s="186"/>
    </row>
    <row r="21" spans="1:10" ht="15">
      <c r="A21" s="171"/>
      <c r="B21" s="172"/>
      <c r="C21" s="173"/>
      <c r="D21" s="168"/>
      <c r="E21" s="369"/>
      <c r="F21" s="369"/>
      <c r="G21" s="175"/>
      <c r="H21" s="175"/>
      <c r="I21" s="176"/>
      <c r="J21" s="186"/>
    </row>
    <row r="22" spans="1:10" ht="15">
      <c r="A22" s="177" t="s">
        <v>7</v>
      </c>
      <c r="B22" s="178" t="s">
        <v>67</v>
      </c>
      <c r="C22" s="179">
        <v>130</v>
      </c>
      <c r="D22" s="168"/>
      <c r="E22" s="181">
        <f>SUM(E23:E28)</f>
        <v>2533200255</v>
      </c>
      <c r="F22" s="181">
        <f>SUM(F23:F28)</f>
        <v>30075543638</v>
      </c>
      <c r="G22" s="181">
        <v>22827958006</v>
      </c>
      <c r="H22" s="181">
        <v>24948431096</v>
      </c>
      <c r="J22" s="182"/>
    </row>
    <row r="23" spans="1:10" ht="15">
      <c r="A23" s="183" t="s">
        <v>4</v>
      </c>
      <c r="B23" s="172" t="s">
        <v>68</v>
      </c>
      <c r="C23" s="173">
        <v>131</v>
      </c>
      <c r="D23" s="168"/>
      <c r="E23" s="369">
        <f>2130038516</f>
        <v>2130038516</v>
      </c>
      <c r="F23" s="369">
        <v>6370063786</v>
      </c>
      <c r="G23" s="175">
        <v>13004043215</v>
      </c>
      <c r="H23" s="175">
        <v>15287391026</v>
      </c>
      <c r="I23" s="176"/>
      <c r="J23" s="186"/>
    </row>
    <row r="24" spans="1:10" ht="15">
      <c r="A24" s="183" t="s">
        <v>5</v>
      </c>
      <c r="B24" s="172" t="s">
        <v>69</v>
      </c>
      <c r="C24" s="173">
        <v>132</v>
      </c>
      <c r="D24" s="168"/>
      <c r="E24" s="369">
        <v>403161739</v>
      </c>
      <c r="F24" s="369">
        <v>4095564419</v>
      </c>
      <c r="G24" s="175">
        <v>4498726158</v>
      </c>
      <c r="H24" s="175">
        <v>4395748604</v>
      </c>
      <c r="I24" s="401"/>
      <c r="J24" s="186"/>
    </row>
    <row r="25" spans="1:10" ht="15">
      <c r="A25" s="183" t="s">
        <v>8</v>
      </c>
      <c r="B25" s="172" t="s">
        <v>70</v>
      </c>
      <c r="C25" s="173">
        <v>133</v>
      </c>
      <c r="D25" s="187" t="s">
        <v>31</v>
      </c>
      <c r="E25" s="371"/>
      <c r="F25" s="387">
        <v>4331776653</v>
      </c>
      <c r="G25" s="175"/>
      <c r="H25" s="175">
        <v>0</v>
      </c>
      <c r="I25" s="176"/>
      <c r="J25" s="186"/>
    </row>
    <row r="26" spans="1:10" ht="15">
      <c r="A26" s="183" t="s">
        <v>9</v>
      </c>
      <c r="B26" s="172" t="s">
        <v>71</v>
      </c>
      <c r="C26" s="173">
        <v>134</v>
      </c>
      <c r="D26" s="168"/>
      <c r="E26" s="369"/>
      <c r="F26" s="387"/>
      <c r="G26" s="175">
        <v>0</v>
      </c>
      <c r="H26" s="175">
        <v>0</v>
      </c>
      <c r="I26" s="176"/>
      <c r="J26" s="186"/>
    </row>
    <row r="27" spans="1:10" ht="15">
      <c r="A27" s="185" t="s">
        <v>10</v>
      </c>
      <c r="B27" s="172" t="s">
        <v>72</v>
      </c>
      <c r="C27" s="173">
        <v>135</v>
      </c>
      <c r="D27" s="187" t="s">
        <v>32</v>
      </c>
      <c r="E27" s="371"/>
      <c r="F27" s="387">
        <f>15809175720+16447729</f>
        <v>15825623449</v>
      </c>
      <c r="G27" s="175">
        <v>5872673302</v>
      </c>
      <c r="H27" s="175">
        <v>5812776135</v>
      </c>
      <c r="I27" s="176"/>
      <c r="J27" s="186"/>
    </row>
    <row r="28" spans="1:10" ht="15">
      <c r="A28" s="183" t="s">
        <v>11</v>
      </c>
      <c r="B28" s="172" t="s">
        <v>73</v>
      </c>
      <c r="C28" s="173">
        <v>139</v>
      </c>
      <c r="D28" s="168"/>
      <c r="E28" s="369"/>
      <c r="F28" s="369">
        <f>-547484669</f>
        <v>-547484669</v>
      </c>
      <c r="G28" s="175">
        <v>-547484669</v>
      </c>
      <c r="H28" s="175">
        <v>-547484669</v>
      </c>
      <c r="I28" s="176"/>
      <c r="J28" s="186"/>
    </row>
    <row r="29" spans="1:10" ht="15">
      <c r="A29" s="183"/>
      <c r="B29" s="172"/>
      <c r="C29" s="173"/>
      <c r="D29" s="168"/>
      <c r="E29" s="369"/>
      <c r="F29" s="369"/>
      <c r="G29" s="175"/>
      <c r="H29" s="175"/>
      <c r="I29" s="176"/>
      <c r="J29" s="186"/>
    </row>
    <row r="30" spans="1:10" ht="15">
      <c r="A30" s="177" t="s">
        <v>12</v>
      </c>
      <c r="B30" s="178" t="s">
        <v>74</v>
      </c>
      <c r="C30" s="179">
        <v>140</v>
      </c>
      <c r="D30" s="187" t="s">
        <v>33</v>
      </c>
      <c r="E30" s="181">
        <f>SUM(E31:E32)</f>
        <v>1904804138</v>
      </c>
      <c r="F30" s="181">
        <f>SUM(F31:F32)</f>
        <v>36477183201</v>
      </c>
      <c r="G30" s="181">
        <v>35076710869</v>
      </c>
      <c r="H30" s="181">
        <v>32833118983</v>
      </c>
      <c r="I30" s="182"/>
      <c r="J30" s="186"/>
    </row>
    <row r="31" spans="1:10" ht="15">
      <c r="A31" s="183" t="s">
        <v>4</v>
      </c>
      <c r="B31" s="172" t="s">
        <v>74</v>
      </c>
      <c r="C31" s="173">
        <v>141</v>
      </c>
      <c r="D31" s="187"/>
      <c r="E31" s="387">
        <f>1357701972+337339466+209762700</f>
        <v>1904804138</v>
      </c>
      <c r="F31" s="387">
        <f>2688451211+988620496+32800111494</f>
        <v>36477183201</v>
      </c>
      <c r="G31" s="175">
        <v>35076710869</v>
      </c>
      <c r="H31" s="175">
        <v>32833118983</v>
      </c>
      <c r="I31" s="176"/>
      <c r="J31" s="186"/>
    </row>
    <row r="32" spans="1:10" ht="15">
      <c r="A32" s="188" t="s">
        <v>5</v>
      </c>
      <c r="B32" s="172" t="s">
        <v>75</v>
      </c>
      <c r="C32" s="173">
        <v>149</v>
      </c>
      <c r="D32" s="168"/>
      <c r="E32" s="369"/>
      <c r="F32" s="369"/>
      <c r="G32" s="175">
        <v>0</v>
      </c>
      <c r="H32" s="175">
        <v>0</v>
      </c>
      <c r="I32" s="176"/>
      <c r="J32" s="186"/>
    </row>
    <row r="33" spans="1:10" ht="15">
      <c r="A33" s="183"/>
      <c r="B33" s="172"/>
      <c r="C33" s="173"/>
      <c r="D33" s="168"/>
      <c r="E33" s="369"/>
      <c r="F33" s="369"/>
      <c r="G33" s="175"/>
      <c r="H33" s="175"/>
      <c r="I33" s="176"/>
      <c r="J33" s="186"/>
    </row>
    <row r="34" spans="1:10" ht="15">
      <c r="A34" s="177" t="s">
        <v>13</v>
      </c>
      <c r="B34" s="178" t="s">
        <v>76</v>
      </c>
      <c r="C34" s="179">
        <v>150</v>
      </c>
      <c r="D34" s="168"/>
      <c r="E34" s="181">
        <f>SUM(E35:E38)</f>
        <v>828143085</v>
      </c>
      <c r="F34" s="181">
        <f>SUM(F35:F38)</f>
        <v>169194624</v>
      </c>
      <c r="G34" s="181">
        <v>1089597654</v>
      </c>
      <c r="H34" s="181">
        <v>926070314</v>
      </c>
      <c r="I34" s="182"/>
      <c r="J34" s="186"/>
    </row>
    <row r="35" spans="1:10" ht="15">
      <c r="A35" s="183" t="s">
        <v>4</v>
      </c>
      <c r="B35" s="172" t="s">
        <v>77</v>
      </c>
      <c r="C35" s="173">
        <v>151</v>
      </c>
      <c r="D35" s="187" t="s">
        <v>34</v>
      </c>
      <c r="E35" s="387">
        <f>534890514+280000000</f>
        <v>814890514</v>
      </c>
      <c r="F35" s="387"/>
      <c r="G35" s="175">
        <v>814890514</v>
      </c>
      <c r="H35" s="175">
        <v>534890514</v>
      </c>
      <c r="I35" s="176"/>
      <c r="J35" s="186"/>
    </row>
    <row r="36" spans="1:10" ht="15">
      <c r="A36" s="183" t="s">
        <v>5</v>
      </c>
      <c r="B36" s="172" t="s">
        <v>78</v>
      </c>
      <c r="C36" s="173">
        <v>152</v>
      </c>
      <c r="D36" s="168"/>
      <c r="E36" s="387"/>
      <c r="F36" s="387">
        <f>631677232+443470981-1056471700</f>
        <v>18676513</v>
      </c>
      <c r="G36" s="175">
        <v>110936458</v>
      </c>
      <c r="H36" s="175">
        <v>121717872</v>
      </c>
      <c r="I36" s="176"/>
      <c r="J36" s="186"/>
    </row>
    <row r="37" spans="1:10" ht="15">
      <c r="A37" s="188" t="s">
        <v>8</v>
      </c>
      <c r="B37" s="172" t="s">
        <v>79</v>
      </c>
      <c r="C37" s="189">
        <v>154</v>
      </c>
      <c r="D37" s="187" t="s">
        <v>35</v>
      </c>
      <c r="E37" s="388"/>
      <c r="F37" s="388"/>
      <c r="G37" s="175">
        <v>0</v>
      </c>
      <c r="H37" s="175">
        <v>7040000</v>
      </c>
      <c r="I37" s="176"/>
      <c r="J37" s="186"/>
    </row>
    <row r="38" spans="1:10" ht="15">
      <c r="A38" s="188" t="s">
        <v>9</v>
      </c>
      <c r="B38" s="172" t="s">
        <v>76</v>
      </c>
      <c r="C38" s="189">
        <v>158</v>
      </c>
      <c r="D38" s="187" t="s">
        <v>36</v>
      </c>
      <c r="E38" s="388">
        <f>10052571+3200000</f>
        <v>13252571</v>
      </c>
      <c r="F38" s="388">
        <f>150518111</f>
        <v>150518111</v>
      </c>
      <c r="G38" s="175">
        <v>163770682</v>
      </c>
      <c r="H38" s="175">
        <v>262421928</v>
      </c>
      <c r="I38" s="176"/>
      <c r="J38" s="186"/>
    </row>
    <row r="39" spans="1:10" ht="15">
      <c r="A39" s="183"/>
      <c r="B39" s="172"/>
      <c r="C39" s="189"/>
      <c r="D39" s="168"/>
      <c r="E39" s="372"/>
      <c r="F39" s="372"/>
      <c r="G39" s="190"/>
      <c r="H39" s="175"/>
      <c r="I39" s="176"/>
      <c r="J39" s="186"/>
    </row>
    <row r="40" spans="1:10" ht="15">
      <c r="A40" s="165" t="s">
        <v>14</v>
      </c>
      <c r="B40" s="166" t="s">
        <v>80</v>
      </c>
      <c r="C40" s="167">
        <v>200</v>
      </c>
      <c r="D40" s="168"/>
      <c r="E40" s="169">
        <f>E41+E48+E60+E64+E70</f>
        <v>2810503197</v>
      </c>
      <c r="F40" s="169">
        <f>F41+F48+F60+F64+F70</f>
        <v>35350476156</v>
      </c>
      <c r="G40" s="169">
        <v>39918723667</v>
      </c>
      <c r="H40" s="169">
        <v>40486438936</v>
      </c>
      <c r="I40" s="170"/>
      <c r="J40" s="186"/>
    </row>
    <row r="41" spans="1:10" ht="15">
      <c r="A41" s="191" t="s">
        <v>3</v>
      </c>
      <c r="B41" s="178" t="s">
        <v>81</v>
      </c>
      <c r="C41" s="179">
        <v>210</v>
      </c>
      <c r="D41" s="168"/>
      <c r="E41" s="369"/>
      <c r="F41" s="369"/>
      <c r="G41" s="181">
        <v>0</v>
      </c>
      <c r="H41" s="181">
        <v>0</v>
      </c>
      <c r="I41" s="182"/>
      <c r="J41" s="186"/>
    </row>
    <row r="42" spans="1:10" ht="15">
      <c r="A42" s="183" t="s">
        <v>4</v>
      </c>
      <c r="B42" s="172" t="s">
        <v>82</v>
      </c>
      <c r="C42" s="173">
        <v>211</v>
      </c>
      <c r="D42" s="168"/>
      <c r="E42" s="369"/>
      <c r="F42" s="369"/>
      <c r="G42" s="175">
        <v>0</v>
      </c>
      <c r="H42" s="175">
        <v>0</v>
      </c>
      <c r="I42" s="176"/>
      <c r="J42" s="186"/>
    </row>
    <row r="43" spans="1:10" ht="15">
      <c r="A43" s="188" t="s">
        <v>5</v>
      </c>
      <c r="B43" s="172" t="s">
        <v>83</v>
      </c>
      <c r="C43" s="173">
        <v>212</v>
      </c>
      <c r="D43" s="187" t="s">
        <v>37</v>
      </c>
      <c r="E43" s="371"/>
      <c r="F43" s="371"/>
      <c r="G43" s="175">
        <v>0</v>
      </c>
      <c r="H43" s="175">
        <v>0</v>
      </c>
      <c r="I43" s="176"/>
      <c r="J43" s="186"/>
    </row>
    <row r="44" spans="1:10" ht="15">
      <c r="A44" s="188" t="s">
        <v>8</v>
      </c>
      <c r="B44" s="172" t="s">
        <v>84</v>
      </c>
      <c r="C44" s="173">
        <v>213</v>
      </c>
      <c r="D44" s="187" t="s">
        <v>38</v>
      </c>
      <c r="E44" s="371"/>
      <c r="F44" s="371"/>
      <c r="G44" s="175">
        <v>0</v>
      </c>
      <c r="H44" s="175">
        <v>0</v>
      </c>
      <c r="I44" s="176"/>
      <c r="J44" s="186"/>
    </row>
    <row r="45" spans="1:11" ht="15">
      <c r="A45" s="188" t="s">
        <v>9</v>
      </c>
      <c r="B45" s="172" t="s">
        <v>85</v>
      </c>
      <c r="C45" s="173">
        <v>218</v>
      </c>
      <c r="D45" s="187" t="s">
        <v>39</v>
      </c>
      <c r="E45" s="371"/>
      <c r="F45" s="371"/>
      <c r="G45" s="175">
        <v>0</v>
      </c>
      <c r="H45" s="175">
        <v>0</v>
      </c>
      <c r="I45" s="176"/>
      <c r="J45" s="186"/>
      <c r="K45" s="192"/>
    </row>
    <row r="46" spans="1:14" ht="15">
      <c r="A46" s="188" t="s">
        <v>10</v>
      </c>
      <c r="B46" s="172" t="s">
        <v>86</v>
      </c>
      <c r="C46" s="173">
        <v>219</v>
      </c>
      <c r="D46" s="168"/>
      <c r="E46" s="369"/>
      <c r="F46" s="369"/>
      <c r="G46" s="175">
        <v>0</v>
      </c>
      <c r="H46" s="175">
        <v>0</v>
      </c>
      <c r="I46" s="176"/>
      <c r="J46" s="186"/>
      <c r="L46" s="192"/>
      <c r="M46" s="192"/>
      <c r="N46" s="193"/>
    </row>
    <row r="47" spans="1:10" ht="15">
      <c r="A47" s="183"/>
      <c r="B47" s="172"/>
      <c r="C47" s="173"/>
      <c r="D47" s="168"/>
      <c r="E47" s="369"/>
      <c r="F47" s="369"/>
      <c r="G47" s="175"/>
      <c r="H47" s="175"/>
      <c r="I47" s="176"/>
      <c r="J47" s="186"/>
    </row>
    <row r="48" spans="1:11" ht="15">
      <c r="A48" s="191" t="s">
        <v>6</v>
      </c>
      <c r="B48" s="178" t="s">
        <v>87</v>
      </c>
      <c r="C48" s="179">
        <v>220</v>
      </c>
      <c r="D48" s="168"/>
      <c r="E48" s="181">
        <f>E49+E52+E55+E58</f>
        <v>2810503197</v>
      </c>
      <c r="F48" s="181">
        <f>F49+F52+F55+F58</f>
        <v>19973426156</v>
      </c>
      <c r="G48" s="181">
        <v>24768001916</v>
      </c>
      <c r="H48" s="181">
        <v>25335717184</v>
      </c>
      <c r="I48" s="182"/>
      <c r="J48" s="194"/>
      <c r="K48" s="195"/>
    </row>
    <row r="49" spans="1:10" ht="15">
      <c r="A49" s="183" t="s">
        <v>4</v>
      </c>
      <c r="B49" s="172" t="s">
        <v>88</v>
      </c>
      <c r="C49" s="173">
        <v>221</v>
      </c>
      <c r="D49" s="187" t="s">
        <v>40</v>
      </c>
      <c r="E49" s="371">
        <f>E50+E51</f>
        <v>2810503197</v>
      </c>
      <c r="F49" s="371">
        <f>F50+F51</f>
        <v>17983595311</v>
      </c>
      <c r="G49" s="389">
        <v>22778171071</v>
      </c>
      <c r="H49" s="389">
        <v>23459535516</v>
      </c>
      <c r="I49" s="176"/>
      <c r="J49" s="194"/>
    </row>
    <row r="50" spans="1:10" ht="15">
      <c r="A50" s="196" t="s">
        <v>15</v>
      </c>
      <c r="B50" s="172" t="s">
        <v>89</v>
      </c>
      <c r="C50" s="173">
        <v>222</v>
      </c>
      <c r="D50" s="168"/>
      <c r="E50" s="369">
        <v>3431430095</v>
      </c>
      <c r="F50" s="369">
        <v>29461444663</v>
      </c>
      <c r="G50" s="175">
        <v>35444142208</v>
      </c>
      <c r="H50" s="175">
        <v>35425642208</v>
      </c>
      <c r="I50" s="176"/>
      <c r="J50" s="186"/>
    </row>
    <row r="51" spans="1:11" ht="15">
      <c r="A51" s="196" t="s">
        <v>15</v>
      </c>
      <c r="B51" s="172" t="s">
        <v>90</v>
      </c>
      <c r="C51" s="173">
        <v>223</v>
      </c>
      <c r="D51" s="168"/>
      <c r="E51" s="369">
        <v>-620926898</v>
      </c>
      <c r="F51" s="369">
        <v>-11477849352</v>
      </c>
      <c r="G51" s="175">
        <v>-12665971137</v>
      </c>
      <c r="H51" s="175">
        <v>-11966106692</v>
      </c>
      <c r="I51" s="176"/>
      <c r="J51" s="186"/>
      <c r="K51" s="197"/>
    </row>
    <row r="52" spans="1:10" ht="15">
      <c r="A52" s="183" t="s">
        <v>5</v>
      </c>
      <c r="B52" s="172" t="s">
        <v>91</v>
      </c>
      <c r="C52" s="173">
        <v>224</v>
      </c>
      <c r="D52" s="187" t="s">
        <v>41</v>
      </c>
      <c r="E52" s="371"/>
      <c r="F52" s="371"/>
      <c r="G52" s="175">
        <v>0</v>
      </c>
      <c r="H52" s="175">
        <v>0</v>
      </c>
      <c r="I52" s="176"/>
      <c r="J52" s="186"/>
    </row>
    <row r="53" spans="1:10" ht="15">
      <c r="A53" s="196" t="s">
        <v>15</v>
      </c>
      <c r="B53" s="172" t="s">
        <v>89</v>
      </c>
      <c r="C53" s="173">
        <v>225</v>
      </c>
      <c r="D53" s="168"/>
      <c r="E53" s="369"/>
      <c r="F53" s="369"/>
      <c r="G53" s="175">
        <v>0</v>
      </c>
      <c r="H53" s="175">
        <v>0</v>
      </c>
      <c r="I53" s="176"/>
      <c r="J53" s="186"/>
    </row>
    <row r="54" spans="1:10" ht="15">
      <c r="A54" s="196" t="s">
        <v>15</v>
      </c>
      <c r="B54" s="172" t="s">
        <v>90</v>
      </c>
      <c r="C54" s="173">
        <v>226</v>
      </c>
      <c r="D54" s="168"/>
      <c r="E54" s="369"/>
      <c r="F54" s="369"/>
      <c r="G54" s="175">
        <v>0</v>
      </c>
      <c r="H54" s="175">
        <v>0</v>
      </c>
      <c r="I54" s="176"/>
      <c r="J54" s="186"/>
    </row>
    <row r="55" spans="1:10" ht="15">
      <c r="A55" s="183" t="s">
        <v>8</v>
      </c>
      <c r="B55" s="172" t="s">
        <v>92</v>
      </c>
      <c r="C55" s="173">
        <v>227</v>
      </c>
      <c r="D55" s="187" t="s">
        <v>42</v>
      </c>
      <c r="E55" s="371"/>
      <c r="F55" s="371"/>
      <c r="G55" s="175">
        <v>0</v>
      </c>
      <c r="H55" s="175">
        <v>0</v>
      </c>
      <c r="I55" s="176"/>
      <c r="J55" s="186"/>
    </row>
    <row r="56" spans="1:10" ht="15">
      <c r="A56" s="196" t="s">
        <v>15</v>
      </c>
      <c r="B56" s="172" t="s">
        <v>89</v>
      </c>
      <c r="C56" s="173">
        <v>228</v>
      </c>
      <c r="D56" s="168"/>
      <c r="E56" s="369"/>
      <c r="F56" s="369"/>
      <c r="G56" s="175">
        <v>0</v>
      </c>
      <c r="H56" s="175">
        <v>0</v>
      </c>
      <c r="I56" s="176"/>
      <c r="J56" s="186"/>
    </row>
    <row r="57" spans="1:10" ht="15">
      <c r="A57" s="196" t="s">
        <v>15</v>
      </c>
      <c r="B57" s="172" t="s">
        <v>90</v>
      </c>
      <c r="C57" s="173">
        <v>229</v>
      </c>
      <c r="D57" s="168"/>
      <c r="E57" s="369"/>
      <c r="F57" s="369"/>
      <c r="G57" s="175">
        <v>0</v>
      </c>
      <c r="H57" s="175">
        <v>0</v>
      </c>
      <c r="I57" s="176"/>
      <c r="J57" s="186"/>
    </row>
    <row r="58" spans="1:10" ht="15">
      <c r="A58" s="183" t="s">
        <v>9</v>
      </c>
      <c r="B58" s="172" t="s">
        <v>93</v>
      </c>
      <c r="C58" s="173">
        <v>230</v>
      </c>
      <c r="D58" s="187" t="s">
        <v>44</v>
      </c>
      <c r="E58" s="371"/>
      <c r="F58" s="386">
        <f>3191823707-1201992862</f>
        <v>1989830845</v>
      </c>
      <c r="G58" s="175">
        <v>1989830845</v>
      </c>
      <c r="H58" s="175">
        <v>1876181668</v>
      </c>
      <c r="I58" s="176"/>
      <c r="J58" s="186"/>
    </row>
    <row r="59" spans="1:10" ht="15">
      <c r="A59" s="196"/>
      <c r="B59" s="198"/>
      <c r="C59" s="199"/>
      <c r="D59" s="168"/>
      <c r="E59" s="369"/>
      <c r="F59" s="369"/>
      <c r="G59" s="175"/>
      <c r="H59" s="175"/>
      <c r="I59" s="176"/>
      <c r="J59" s="186"/>
    </row>
    <row r="60" spans="1:12" s="112" customFormat="1" ht="14.25">
      <c r="A60" s="191" t="s">
        <v>7</v>
      </c>
      <c r="B60" s="178" t="s">
        <v>94</v>
      </c>
      <c r="C60" s="179">
        <v>240</v>
      </c>
      <c r="D60" s="187" t="s">
        <v>45</v>
      </c>
      <c r="E60" s="371"/>
      <c r="F60" s="371"/>
      <c r="G60" s="181">
        <v>0</v>
      </c>
      <c r="H60" s="181">
        <v>0</v>
      </c>
      <c r="I60" s="182"/>
      <c r="J60" s="200"/>
      <c r="K60" s="201"/>
      <c r="L60" s="201"/>
    </row>
    <row r="61" spans="1:10" ht="15">
      <c r="A61" s="196" t="s">
        <v>15</v>
      </c>
      <c r="B61" s="172" t="s">
        <v>89</v>
      </c>
      <c r="C61" s="173">
        <v>241</v>
      </c>
      <c r="D61" s="168"/>
      <c r="E61" s="369"/>
      <c r="F61" s="369"/>
      <c r="G61" s="175">
        <v>0</v>
      </c>
      <c r="H61" s="175">
        <v>0</v>
      </c>
      <c r="I61" s="176"/>
      <c r="J61" s="186"/>
    </row>
    <row r="62" spans="1:10" ht="15">
      <c r="A62" s="196" t="s">
        <v>15</v>
      </c>
      <c r="B62" s="172" t="s">
        <v>90</v>
      </c>
      <c r="C62" s="173">
        <v>242</v>
      </c>
      <c r="D62" s="168"/>
      <c r="E62" s="369"/>
      <c r="F62" s="369"/>
      <c r="G62" s="175">
        <v>0</v>
      </c>
      <c r="H62" s="175">
        <v>0</v>
      </c>
      <c r="I62" s="176"/>
      <c r="J62" s="186"/>
    </row>
    <row r="63" spans="1:10" ht="15">
      <c r="A63" s="196"/>
      <c r="B63" s="198"/>
      <c r="C63" s="199"/>
      <c r="D63" s="168"/>
      <c r="E63" s="369"/>
      <c r="F63" s="369"/>
      <c r="G63" s="175"/>
      <c r="H63" s="175"/>
      <c r="I63" s="176"/>
      <c r="J63" s="186"/>
    </row>
    <row r="64" spans="1:12" s="112" customFormat="1" ht="15">
      <c r="A64" s="191" t="s">
        <v>12</v>
      </c>
      <c r="B64" s="178" t="s">
        <v>95</v>
      </c>
      <c r="C64" s="179">
        <v>250</v>
      </c>
      <c r="D64" s="187" t="s">
        <v>46</v>
      </c>
      <c r="E64" s="181">
        <f>SUM(E65:E68)</f>
        <v>0</v>
      </c>
      <c r="F64" s="181">
        <f>SUM(F65:F68)</f>
        <v>15377050000</v>
      </c>
      <c r="G64" s="181">
        <v>15149716653</v>
      </c>
      <c r="H64" s="181">
        <v>15149716654</v>
      </c>
      <c r="I64" s="182"/>
      <c r="J64" s="186"/>
      <c r="K64" s="201"/>
      <c r="L64" s="201"/>
    </row>
    <row r="65" spans="1:10" ht="15">
      <c r="A65" s="183" t="s">
        <v>4</v>
      </c>
      <c r="B65" s="172" t="s">
        <v>96</v>
      </c>
      <c r="C65" s="173">
        <v>251</v>
      </c>
      <c r="D65" s="168"/>
      <c r="E65" s="369"/>
      <c r="F65" s="175">
        <v>886050000</v>
      </c>
      <c r="G65" s="175"/>
      <c r="H65" s="175"/>
      <c r="I65" s="176"/>
      <c r="J65" s="186"/>
    </row>
    <row r="66" spans="1:10" ht="15">
      <c r="A66" s="183" t="s">
        <v>5</v>
      </c>
      <c r="B66" s="172" t="s">
        <v>97</v>
      </c>
      <c r="C66" s="173">
        <v>252</v>
      </c>
      <c r="D66" s="168"/>
      <c r="E66" s="369"/>
      <c r="F66" s="175">
        <v>2090000000</v>
      </c>
      <c r="G66" s="175">
        <v>2748716653</v>
      </c>
      <c r="H66" s="175">
        <v>2748716654</v>
      </c>
      <c r="I66" s="176"/>
      <c r="J66" s="186"/>
    </row>
    <row r="67" spans="1:10" ht="15">
      <c r="A67" s="183" t="s">
        <v>8</v>
      </c>
      <c r="B67" s="172" t="s">
        <v>98</v>
      </c>
      <c r="C67" s="173">
        <v>258</v>
      </c>
      <c r="D67" s="187"/>
      <c r="E67" s="371"/>
      <c r="F67" s="175">
        <v>12401000000</v>
      </c>
      <c r="G67" s="175">
        <v>12401000000</v>
      </c>
      <c r="H67" s="175">
        <v>12401000000</v>
      </c>
      <c r="I67" s="176"/>
      <c r="J67" s="186"/>
    </row>
    <row r="68" spans="1:10" ht="15">
      <c r="A68" s="183" t="s">
        <v>9</v>
      </c>
      <c r="B68" s="172" t="s">
        <v>99</v>
      </c>
      <c r="C68" s="173">
        <v>259</v>
      </c>
      <c r="D68" s="168"/>
      <c r="E68" s="369"/>
      <c r="F68" s="369"/>
      <c r="G68" s="175">
        <v>0</v>
      </c>
      <c r="H68" s="175">
        <v>0</v>
      </c>
      <c r="I68" s="176"/>
      <c r="J68" s="186"/>
    </row>
    <row r="69" spans="1:10" ht="15">
      <c r="A69" s="183"/>
      <c r="B69" s="172"/>
      <c r="C69" s="173"/>
      <c r="D69" s="168"/>
      <c r="E69" s="369"/>
      <c r="F69" s="369"/>
      <c r="G69" s="175"/>
      <c r="H69" s="175"/>
      <c r="I69" s="176"/>
      <c r="J69" s="186"/>
    </row>
    <row r="70" spans="1:10" ht="15">
      <c r="A70" s="191" t="s">
        <v>13</v>
      </c>
      <c r="B70" s="178" t="s">
        <v>100</v>
      </c>
      <c r="C70" s="179">
        <v>260</v>
      </c>
      <c r="D70" s="168"/>
      <c r="E70" s="369"/>
      <c r="F70" s="369"/>
      <c r="G70" s="181">
        <v>1005098</v>
      </c>
      <c r="H70" s="181">
        <v>1005098</v>
      </c>
      <c r="I70" s="182"/>
      <c r="J70" s="186"/>
    </row>
    <row r="71" spans="1:10" ht="15">
      <c r="A71" s="183" t="s">
        <v>4</v>
      </c>
      <c r="B71" s="172" t="s">
        <v>101</v>
      </c>
      <c r="C71" s="173">
        <v>261</v>
      </c>
      <c r="D71" s="187" t="s">
        <v>47</v>
      </c>
      <c r="E71" s="371"/>
      <c r="F71" s="371"/>
      <c r="G71" s="175">
        <v>0</v>
      </c>
      <c r="H71" s="175">
        <v>0</v>
      </c>
      <c r="I71" s="176"/>
      <c r="J71" s="186"/>
    </row>
    <row r="72" spans="1:10" ht="15">
      <c r="A72" s="183" t="s">
        <v>5</v>
      </c>
      <c r="B72" s="172" t="s">
        <v>102</v>
      </c>
      <c r="C72" s="173">
        <v>262</v>
      </c>
      <c r="D72" s="180" t="s">
        <v>48</v>
      </c>
      <c r="E72" s="370"/>
      <c r="F72" s="370"/>
      <c r="G72" s="175">
        <v>1005098</v>
      </c>
      <c r="H72" s="175">
        <v>1005098</v>
      </c>
      <c r="I72" s="176"/>
      <c r="J72" s="186"/>
    </row>
    <row r="73" spans="1:10" ht="15">
      <c r="A73" s="183" t="s">
        <v>8</v>
      </c>
      <c r="B73" s="172" t="s">
        <v>100</v>
      </c>
      <c r="C73" s="173">
        <v>268</v>
      </c>
      <c r="D73" s="180" t="s">
        <v>49</v>
      </c>
      <c r="E73" s="370"/>
      <c r="F73" s="370"/>
      <c r="G73" s="175">
        <v>0</v>
      </c>
      <c r="H73" s="175">
        <v>0</v>
      </c>
      <c r="I73" s="176"/>
      <c r="J73" s="186"/>
    </row>
    <row r="74" spans="1:10" ht="15">
      <c r="A74" s="183"/>
      <c r="B74" s="172"/>
      <c r="C74" s="173"/>
      <c r="D74" s="202"/>
      <c r="E74" s="373"/>
      <c r="F74" s="373"/>
      <c r="G74" s="175"/>
      <c r="H74" s="175"/>
      <c r="I74" s="176"/>
      <c r="J74" s="186"/>
    </row>
    <row r="75" spans="1:10" ht="15">
      <c r="A75" s="424" t="s">
        <v>103</v>
      </c>
      <c r="B75" s="425"/>
      <c r="C75" s="203">
        <v>270</v>
      </c>
      <c r="D75" s="204"/>
      <c r="E75" s="205">
        <f>E40+E12</f>
        <v>8149405877</v>
      </c>
      <c r="F75" s="205">
        <f>F40+F12</f>
        <v>102550922907</v>
      </c>
      <c r="G75" s="205">
        <v>108261573709</v>
      </c>
      <c r="H75" s="205">
        <v>108951948741</v>
      </c>
      <c r="I75" s="170"/>
      <c r="J75" s="186"/>
    </row>
    <row r="76" spans="1:9" ht="15">
      <c r="A76" s="206"/>
      <c r="B76" s="206"/>
      <c r="C76" s="207"/>
      <c r="D76" s="207"/>
      <c r="E76" s="374"/>
      <c r="F76" s="374"/>
      <c r="G76" s="208"/>
      <c r="H76" s="208"/>
      <c r="I76" s="164"/>
    </row>
    <row r="77" ht="15">
      <c r="A77" s="209"/>
    </row>
    <row r="78" spans="1:9" ht="42.75">
      <c r="A78" s="422" t="s">
        <v>104</v>
      </c>
      <c r="B78" s="423"/>
      <c r="C78" s="150" t="s">
        <v>58</v>
      </c>
      <c r="D78" s="151" t="s">
        <v>59</v>
      </c>
      <c r="E78" s="366" t="s">
        <v>429</v>
      </c>
      <c r="F78" s="366" t="s">
        <v>430</v>
      </c>
      <c r="G78" s="152" t="s">
        <v>419</v>
      </c>
      <c r="H78" s="152" t="s">
        <v>418</v>
      </c>
      <c r="I78" s="153"/>
    </row>
    <row r="79" spans="1:9" ht="15">
      <c r="A79" s="422">
        <v>1</v>
      </c>
      <c r="B79" s="423"/>
      <c r="C79" s="154">
        <v>2</v>
      </c>
      <c r="D79" s="155">
        <v>3</v>
      </c>
      <c r="E79" s="367"/>
      <c r="F79" s="367"/>
      <c r="G79" s="156">
        <v>4</v>
      </c>
      <c r="H79" s="157">
        <v>5</v>
      </c>
      <c r="I79" s="158"/>
    </row>
    <row r="80" spans="1:10" ht="15">
      <c r="A80" s="210"/>
      <c r="B80" s="160"/>
      <c r="C80" s="161"/>
      <c r="D80" s="211"/>
      <c r="E80" s="375"/>
      <c r="F80" s="375"/>
      <c r="G80" s="212"/>
      <c r="H80" s="212"/>
      <c r="I80" s="213"/>
      <c r="J80" s="186"/>
    </row>
    <row r="81" spans="1:10" ht="15">
      <c r="A81" s="165" t="s">
        <v>2</v>
      </c>
      <c r="B81" s="214" t="s">
        <v>105</v>
      </c>
      <c r="C81" s="215">
        <v>300</v>
      </c>
      <c r="D81" s="216"/>
      <c r="E81" s="169">
        <f>E83+E95</f>
        <v>8543358800</v>
      </c>
      <c r="F81" s="169">
        <f>F83+F95</f>
        <v>47784651106</v>
      </c>
      <c r="G81" s="169">
        <v>53299121207</v>
      </c>
      <c r="H81" s="169">
        <v>54032035948</v>
      </c>
      <c r="I81" s="170"/>
      <c r="J81" s="186"/>
    </row>
    <row r="82" spans="1:10" ht="15">
      <c r="A82" s="183"/>
      <c r="B82" s="217"/>
      <c r="C82" s="218"/>
      <c r="D82" s="202"/>
      <c r="E82" s="373"/>
      <c r="F82" s="373"/>
      <c r="G82" s="175"/>
      <c r="H82" s="175"/>
      <c r="I82" s="176"/>
      <c r="J82" s="186"/>
    </row>
    <row r="83" spans="1:10" ht="15">
      <c r="A83" s="177" t="s">
        <v>3</v>
      </c>
      <c r="B83" s="178" t="s">
        <v>106</v>
      </c>
      <c r="C83" s="179">
        <v>310</v>
      </c>
      <c r="D83" s="219"/>
      <c r="E83" s="181">
        <f>SUM(E84:E93)</f>
        <v>8543358800</v>
      </c>
      <c r="F83" s="181">
        <f>SUM(F84:F93)</f>
        <v>47281719274</v>
      </c>
      <c r="G83" s="181">
        <v>52796058479</v>
      </c>
      <c r="H83" s="181">
        <v>53528973220</v>
      </c>
      <c r="I83" s="182"/>
      <c r="J83" s="186"/>
    </row>
    <row r="84" spans="1:10" ht="15">
      <c r="A84" s="183" t="s">
        <v>4</v>
      </c>
      <c r="B84" s="172" t="s">
        <v>107</v>
      </c>
      <c r="C84" s="173">
        <v>311</v>
      </c>
      <c r="D84" s="180" t="s">
        <v>43</v>
      </c>
      <c r="E84" s="377">
        <v>1666181360</v>
      </c>
      <c r="F84" s="377">
        <f>16521651817-50000000+432000000-33000000</f>
        <v>16870651817</v>
      </c>
      <c r="G84" s="175">
        <v>18536833177</v>
      </c>
      <c r="H84" s="175">
        <v>20663310813</v>
      </c>
      <c r="I84" s="176"/>
      <c r="J84" s="186"/>
    </row>
    <row r="85" spans="1:10" ht="15">
      <c r="A85" s="185" t="s">
        <v>5</v>
      </c>
      <c r="B85" s="172" t="s">
        <v>108</v>
      </c>
      <c r="C85" s="173">
        <v>312</v>
      </c>
      <c r="D85" s="168"/>
      <c r="E85" s="369">
        <v>2171006158</v>
      </c>
      <c r="F85" s="387">
        <v>15231527969</v>
      </c>
      <c r="G85" s="175">
        <v>17839700756</v>
      </c>
      <c r="H85" s="175">
        <v>17817957052</v>
      </c>
      <c r="I85" s="176"/>
      <c r="J85" s="186"/>
    </row>
    <row r="86" spans="1:10" ht="15">
      <c r="A86" s="185" t="s">
        <v>8</v>
      </c>
      <c r="B86" s="172" t="s">
        <v>109</v>
      </c>
      <c r="C86" s="173">
        <v>313</v>
      </c>
      <c r="D86" s="168"/>
      <c r="E86" s="369"/>
      <c r="F86" s="369">
        <v>3116536260</v>
      </c>
      <c r="G86" s="175">
        <v>3116536260</v>
      </c>
      <c r="H86" s="175">
        <v>1178920069</v>
      </c>
      <c r="I86" s="176"/>
      <c r="J86" s="186"/>
    </row>
    <row r="87" spans="1:10" ht="15">
      <c r="A87" s="183" t="s">
        <v>9</v>
      </c>
      <c r="B87" s="172" t="s">
        <v>110</v>
      </c>
      <c r="C87" s="173">
        <v>314</v>
      </c>
      <c r="D87" s="180" t="s">
        <v>50</v>
      </c>
      <c r="E87" s="377">
        <f>59333404+4917500</f>
        <v>64250904</v>
      </c>
      <c r="F87" s="377">
        <f>864586314-135326+269570384-177712585+BCKQKD!G26</f>
        <v>1016318009</v>
      </c>
      <c r="G87" s="175">
        <v>1412539086</v>
      </c>
      <c r="H87" s="175">
        <v>1624857872</v>
      </c>
      <c r="I87" s="176"/>
      <c r="J87" s="186"/>
    </row>
    <row r="88" spans="1:10" ht="15">
      <c r="A88" s="185" t="s">
        <v>10</v>
      </c>
      <c r="B88" s="172" t="s">
        <v>111</v>
      </c>
      <c r="C88" s="173">
        <v>315</v>
      </c>
      <c r="D88" s="168"/>
      <c r="E88" s="387">
        <f>253537925</f>
        <v>253537925</v>
      </c>
      <c r="F88" s="369">
        <v>933917616</v>
      </c>
      <c r="G88" s="175">
        <v>1212425541</v>
      </c>
      <c r="H88" s="175">
        <v>1418755736</v>
      </c>
      <c r="I88" s="176"/>
      <c r="J88" s="186"/>
    </row>
    <row r="89" spans="1:10" ht="15">
      <c r="A89" s="183" t="s">
        <v>11</v>
      </c>
      <c r="B89" s="172" t="s">
        <v>112</v>
      </c>
      <c r="C89" s="173">
        <v>316</v>
      </c>
      <c r="D89" s="180" t="s">
        <v>51</v>
      </c>
      <c r="E89" s="377"/>
      <c r="F89" s="391"/>
      <c r="G89" s="408">
        <v>137074000</v>
      </c>
      <c r="H89" s="175">
        <v>175245221</v>
      </c>
      <c r="I89" s="176"/>
      <c r="J89" s="186"/>
    </row>
    <row r="90" spans="1:10" ht="15">
      <c r="A90" s="183" t="s">
        <v>16</v>
      </c>
      <c r="B90" s="172" t="s">
        <v>113</v>
      </c>
      <c r="C90" s="173">
        <v>317</v>
      </c>
      <c r="D90" s="180" t="s">
        <v>52</v>
      </c>
      <c r="E90" s="377">
        <v>4331776653</v>
      </c>
      <c r="F90" s="370"/>
      <c r="G90" s="175"/>
      <c r="H90" s="175">
        <v>0</v>
      </c>
      <c r="I90" s="176"/>
      <c r="J90" s="186"/>
    </row>
    <row r="91" spans="1:10" ht="15">
      <c r="A91" s="183" t="s">
        <v>17</v>
      </c>
      <c r="B91" s="172" t="s">
        <v>114</v>
      </c>
      <c r="C91" s="173">
        <v>318</v>
      </c>
      <c r="D91" s="180" t="s">
        <v>301</v>
      </c>
      <c r="E91" s="377"/>
      <c r="F91" s="370"/>
      <c r="G91" s="175">
        <v>0</v>
      </c>
      <c r="H91" s="175">
        <v>0</v>
      </c>
      <c r="I91" s="176"/>
      <c r="J91" s="186"/>
    </row>
    <row r="92" spans="1:10" ht="15">
      <c r="A92" s="183" t="s">
        <v>18</v>
      </c>
      <c r="B92" s="172" t="s">
        <v>115</v>
      </c>
      <c r="C92" s="173">
        <v>319</v>
      </c>
      <c r="D92" s="180" t="s">
        <v>302</v>
      </c>
      <c r="E92" s="377">
        <v>56605800</v>
      </c>
      <c r="F92" s="377">
        <f>9702479551+199176897+211111155</f>
        <v>10112767603</v>
      </c>
      <c r="G92" s="175">
        <v>10210208233</v>
      </c>
      <c r="H92" s="175">
        <v>10305624031</v>
      </c>
      <c r="I92" s="176"/>
      <c r="J92" s="186"/>
    </row>
    <row r="93" spans="1:10" ht="15">
      <c r="A93" s="188" t="s">
        <v>19</v>
      </c>
      <c r="B93" s="172" t="s">
        <v>116</v>
      </c>
      <c r="C93" s="173">
        <v>320</v>
      </c>
      <c r="D93" s="180" t="s">
        <v>303</v>
      </c>
      <c r="E93" s="370"/>
      <c r="F93" s="370"/>
      <c r="G93" s="175">
        <v>0</v>
      </c>
      <c r="H93" s="175">
        <v>0</v>
      </c>
      <c r="I93" s="176"/>
      <c r="J93" s="186"/>
    </row>
    <row r="94" spans="1:10" ht="15">
      <c r="A94" s="183">
        <v>11</v>
      </c>
      <c r="B94" s="172" t="s">
        <v>444</v>
      </c>
      <c r="C94" s="173">
        <v>323</v>
      </c>
      <c r="D94" s="168"/>
      <c r="E94" s="369"/>
      <c r="F94" s="369"/>
      <c r="G94" s="369">
        <v>330741426</v>
      </c>
      <c r="H94" s="175">
        <v>344302426</v>
      </c>
      <c r="I94" s="176"/>
      <c r="J94" s="186"/>
    </row>
    <row r="95" spans="1:10" ht="15">
      <c r="A95" s="191" t="s">
        <v>6</v>
      </c>
      <c r="B95" s="178" t="s">
        <v>117</v>
      </c>
      <c r="C95" s="179">
        <v>330</v>
      </c>
      <c r="D95" s="168"/>
      <c r="E95" s="181">
        <f>SUM(E96:E102)</f>
        <v>0</v>
      </c>
      <c r="F95" s="181">
        <f>SUM(F96:F102)</f>
        <v>502931832</v>
      </c>
      <c r="G95" s="181">
        <v>503062728</v>
      </c>
      <c r="H95" s="181">
        <v>503062728</v>
      </c>
      <c r="I95" s="182"/>
      <c r="J95" s="186"/>
    </row>
    <row r="96" spans="1:10" ht="15">
      <c r="A96" s="183" t="s">
        <v>4</v>
      </c>
      <c r="B96" s="172" t="s">
        <v>118</v>
      </c>
      <c r="C96" s="173">
        <v>331</v>
      </c>
      <c r="D96" s="168"/>
      <c r="E96" s="369"/>
      <c r="F96" s="369"/>
      <c r="G96" s="175">
        <v>0</v>
      </c>
      <c r="H96" s="175">
        <v>0</v>
      </c>
      <c r="I96" s="176"/>
      <c r="J96" s="186"/>
    </row>
    <row r="97" spans="1:10" ht="15">
      <c r="A97" s="185" t="s">
        <v>5</v>
      </c>
      <c r="B97" s="172" t="s">
        <v>119</v>
      </c>
      <c r="C97" s="173">
        <v>332</v>
      </c>
      <c r="D97" s="180" t="s">
        <v>304</v>
      </c>
      <c r="E97" s="370"/>
      <c r="F97" s="370"/>
      <c r="G97" s="175">
        <v>0</v>
      </c>
      <c r="H97" s="175">
        <v>0</v>
      </c>
      <c r="I97" s="176"/>
      <c r="J97" s="186"/>
    </row>
    <row r="98" spans="1:10" ht="15">
      <c r="A98" s="183" t="s">
        <v>8</v>
      </c>
      <c r="B98" s="172" t="s">
        <v>120</v>
      </c>
      <c r="C98" s="173">
        <v>333</v>
      </c>
      <c r="D98" s="180" t="s">
        <v>305</v>
      </c>
      <c r="E98" s="370"/>
      <c r="F98" s="370"/>
      <c r="G98" s="175">
        <v>0</v>
      </c>
      <c r="H98" s="175">
        <v>0</v>
      </c>
      <c r="I98" s="176"/>
      <c r="J98" s="186"/>
    </row>
    <row r="99" spans="1:10" ht="15">
      <c r="A99" s="185" t="s">
        <v>9</v>
      </c>
      <c r="B99" s="172" t="s">
        <v>121</v>
      </c>
      <c r="C99" s="173">
        <v>334</v>
      </c>
      <c r="D99" s="180" t="s">
        <v>306</v>
      </c>
      <c r="E99" s="370"/>
      <c r="F99" s="391">
        <v>261000000</v>
      </c>
      <c r="G99" s="175">
        <v>261000000</v>
      </c>
      <c r="H99" s="175">
        <v>261000000</v>
      </c>
      <c r="I99" s="176"/>
      <c r="J99" s="186"/>
    </row>
    <row r="100" spans="1:10" ht="15">
      <c r="A100" s="185" t="s">
        <v>10</v>
      </c>
      <c r="B100" s="172" t="s">
        <v>122</v>
      </c>
      <c r="C100" s="173">
        <v>335</v>
      </c>
      <c r="D100" s="180" t="s">
        <v>307</v>
      </c>
      <c r="E100" s="370"/>
      <c r="F100" s="370"/>
      <c r="G100" s="175">
        <v>0</v>
      </c>
      <c r="H100" s="175">
        <v>0</v>
      </c>
      <c r="I100" s="176"/>
      <c r="J100" s="186"/>
    </row>
    <row r="101" spans="1:14" ht="15">
      <c r="A101" s="171" t="s">
        <v>11</v>
      </c>
      <c r="B101" s="172" t="s">
        <v>123</v>
      </c>
      <c r="C101" s="173">
        <v>336</v>
      </c>
      <c r="D101" s="180" t="s">
        <v>315</v>
      </c>
      <c r="E101" s="370"/>
      <c r="F101" s="377">
        <v>241931832</v>
      </c>
      <c r="G101" s="175">
        <v>242062728</v>
      </c>
      <c r="H101" s="175">
        <v>242062728</v>
      </c>
      <c r="I101" s="176"/>
      <c r="J101" s="186"/>
      <c r="N101" s="21"/>
    </row>
    <row r="102" spans="1:10" ht="15">
      <c r="A102" s="171" t="s">
        <v>16</v>
      </c>
      <c r="B102" s="172" t="s">
        <v>124</v>
      </c>
      <c r="C102" s="173">
        <v>337</v>
      </c>
      <c r="D102" s="180" t="s">
        <v>316</v>
      </c>
      <c r="E102" s="370"/>
      <c r="F102" s="370"/>
      <c r="G102" s="175">
        <v>0</v>
      </c>
      <c r="H102" s="175">
        <v>0</v>
      </c>
      <c r="I102" s="176"/>
      <c r="J102" s="186"/>
    </row>
    <row r="103" spans="1:10" ht="15">
      <c r="A103" s="185"/>
      <c r="B103" s="172"/>
      <c r="C103" s="173"/>
      <c r="D103" s="168"/>
      <c r="E103" s="369"/>
      <c r="F103" s="369"/>
      <c r="G103" s="175"/>
      <c r="H103" s="175"/>
      <c r="I103" s="176"/>
      <c r="J103" s="194"/>
    </row>
    <row r="104" spans="1:10" ht="15">
      <c r="A104" s="165" t="s">
        <v>14</v>
      </c>
      <c r="B104" s="214" t="s">
        <v>125</v>
      </c>
      <c r="C104" s="215">
        <v>400</v>
      </c>
      <c r="D104" s="168"/>
      <c r="E104" s="169">
        <f>E106+E119</f>
        <v>-393952923</v>
      </c>
      <c r="F104" s="169">
        <f>F106+F119</f>
        <v>54435530375</v>
      </c>
      <c r="G104" s="169">
        <f>G106</f>
        <v>54499410034</v>
      </c>
      <c r="H104" s="169">
        <f>H106</f>
        <v>54452429353</v>
      </c>
      <c r="I104" s="170"/>
      <c r="J104" s="186"/>
    </row>
    <row r="105" spans="1:12" ht="15">
      <c r="A105" s="220"/>
      <c r="B105" s="217"/>
      <c r="C105" s="218"/>
      <c r="D105" s="168"/>
      <c r="E105" s="369"/>
      <c r="F105" s="369"/>
      <c r="G105" s="174"/>
      <c r="H105" s="174"/>
      <c r="I105" s="221"/>
      <c r="J105" s="186"/>
      <c r="L105" s="149" t="s">
        <v>413</v>
      </c>
    </row>
    <row r="106" spans="1:12" ht="15">
      <c r="A106" s="177" t="s">
        <v>3</v>
      </c>
      <c r="B106" s="178" t="s">
        <v>126</v>
      </c>
      <c r="C106" s="179">
        <v>410</v>
      </c>
      <c r="D106" s="187" t="s">
        <v>316</v>
      </c>
      <c r="E106" s="181">
        <f>SUM(E107:E117)</f>
        <v>-393952923</v>
      </c>
      <c r="F106" s="181">
        <f>SUM(F107:F117)</f>
        <v>54435530375</v>
      </c>
      <c r="G106" s="181">
        <v>54499410034</v>
      </c>
      <c r="H106" s="181">
        <v>54452429353</v>
      </c>
      <c r="I106" s="182"/>
      <c r="J106" s="186"/>
      <c r="L106" s="149" t="s">
        <v>414</v>
      </c>
    </row>
    <row r="107" spans="1:10" ht="15">
      <c r="A107" s="183" t="s">
        <v>4</v>
      </c>
      <c r="B107" s="172" t="s">
        <v>127</v>
      </c>
      <c r="C107" s="173">
        <v>411</v>
      </c>
      <c r="D107" s="168"/>
      <c r="E107" s="369"/>
      <c r="F107" s="369">
        <v>32000000000</v>
      </c>
      <c r="G107" s="175">
        <v>32000000000</v>
      </c>
      <c r="H107" s="175">
        <v>32000000000</v>
      </c>
      <c r="I107" s="176"/>
      <c r="J107" s="186"/>
    </row>
    <row r="108" spans="1:11" ht="15">
      <c r="A108" s="185" t="s">
        <v>5</v>
      </c>
      <c r="B108" s="172" t="s">
        <v>128</v>
      </c>
      <c r="C108" s="173">
        <v>412</v>
      </c>
      <c r="D108" s="168"/>
      <c r="E108" s="369"/>
      <c r="F108" s="369">
        <v>8400000000</v>
      </c>
      <c r="G108" s="175">
        <v>8400000000</v>
      </c>
      <c r="H108" s="175">
        <v>8400000000</v>
      </c>
      <c r="I108" s="176"/>
      <c r="J108" s="186"/>
      <c r="K108" s="195"/>
    </row>
    <row r="109" spans="1:10" ht="15">
      <c r="A109" s="185" t="s">
        <v>8</v>
      </c>
      <c r="B109" s="172" t="s">
        <v>129</v>
      </c>
      <c r="C109" s="173">
        <v>413</v>
      </c>
      <c r="D109" s="168"/>
      <c r="E109" s="369"/>
      <c r="F109" s="369"/>
      <c r="G109" s="175">
        <v>0</v>
      </c>
      <c r="H109" s="175">
        <v>0</v>
      </c>
      <c r="I109" s="176"/>
      <c r="J109" s="186"/>
    </row>
    <row r="110" spans="1:10" ht="15">
      <c r="A110" s="183" t="s">
        <v>9</v>
      </c>
      <c r="B110" s="172" t="s">
        <v>130</v>
      </c>
      <c r="C110" s="173">
        <v>414</v>
      </c>
      <c r="D110" s="168"/>
      <c r="E110" s="369"/>
      <c r="F110" s="369"/>
      <c r="G110" s="175">
        <v>0</v>
      </c>
      <c r="H110" s="175">
        <v>0</v>
      </c>
      <c r="I110" s="176"/>
      <c r="J110" s="186"/>
    </row>
    <row r="111" spans="1:10" ht="15">
      <c r="A111" s="185" t="s">
        <v>10</v>
      </c>
      <c r="B111" s="172" t="s">
        <v>131</v>
      </c>
      <c r="C111" s="173">
        <v>415</v>
      </c>
      <c r="D111" s="168"/>
      <c r="E111" s="369"/>
      <c r="F111" s="369"/>
      <c r="G111" s="175">
        <v>0</v>
      </c>
      <c r="H111" s="175">
        <v>0</v>
      </c>
      <c r="I111" s="176"/>
      <c r="J111" s="186"/>
    </row>
    <row r="112" spans="1:10" ht="15">
      <c r="A112" s="183" t="s">
        <v>11</v>
      </c>
      <c r="B112" s="172" t="s">
        <v>132</v>
      </c>
      <c r="C112" s="173">
        <v>416</v>
      </c>
      <c r="D112" s="168"/>
      <c r="E112" s="369"/>
      <c r="F112" s="369"/>
      <c r="G112" s="175">
        <v>131093</v>
      </c>
      <c r="H112" s="175">
        <v>131093</v>
      </c>
      <c r="I112" s="176"/>
      <c r="J112" s="186"/>
    </row>
    <row r="113" spans="1:10" ht="15">
      <c r="A113" s="183" t="s">
        <v>16</v>
      </c>
      <c r="B113" s="172" t="s">
        <v>133</v>
      </c>
      <c r="C113" s="173">
        <v>417</v>
      </c>
      <c r="D113" s="168"/>
      <c r="E113" s="369"/>
      <c r="F113" s="369">
        <v>5420574380</v>
      </c>
      <c r="G113" s="175">
        <v>5420574380</v>
      </c>
      <c r="H113" s="175">
        <v>5420574380</v>
      </c>
      <c r="I113" s="176"/>
      <c r="J113" s="186"/>
    </row>
    <row r="114" spans="1:10" ht="15">
      <c r="A114" s="183" t="s">
        <v>17</v>
      </c>
      <c r="B114" s="172" t="s">
        <v>134</v>
      </c>
      <c r="C114" s="173">
        <v>418</v>
      </c>
      <c r="D114" s="168"/>
      <c r="E114" s="369"/>
      <c r="F114" s="369">
        <v>1197755244</v>
      </c>
      <c r="G114" s="175">
        <v>1197755244</v>
      </c>
      <c r="H114" s="175">
        <v>1197755244</v>
      </c>
      <c r="I114" s="176"/>
      <c r="J114" s="186"/>
    </row>
    <row r="115" spans="1:10" ht="15">
      <c r="A115" s="183" t="s">
        <v>18</v>
      </c>
      <c r="B115" s="172" t="s">
        <v>135</v>
      </c>
      <c r="C115" s="173">
        <v>419</v>
      </c>
      <c r="D115" s="168"/>
      <c r="E115" s="369"/>
      <c r="F115" s="369">
        <v>746726134</v>
      </c>
      <c r="G115" s="175">
        <v>746726134</v>
      </c>
      <c r="H115" s="175">
        <v>746726134</v>
      </c>
      <c r="I115" s="176"/>
      <c r="J115" s="186"/>
    </row>
    <row r="116" spans="1:12" ht="15">
      <c r="A116" s="188" t="s">
        <v>19</v>
      </c>
      <c r="B116" s="172" t="s">
        <v>136</v>
      </c>
      <c r="C116" s="173">
        <v>420</v>
      </c>
      <c r="D116" s="168"/>
      <c r="E116" s="369">
        <f>-673952923+280000000</f>
        <v>-393952923</v>
      </c>
      <c r="F116" s="369">
        <f>7263837451-533353612-BCKQKD!G26</f>
        <v>6670474617</v>
      </c>
      <c r="G116" s="175">
        <v>6734223183</v>
      </c>
      <c r="H116" s="175">
        <v>6687242502</v>
      </c>
      <c r="I116" s="176"/>
      <c r="J116" s="186"/>
      <c r="K116" s="132"/>
      <c r="L116" s="136" t="s">
        <v>409</v>
      </c>
    </row>
    <row r="117" spans="1:12" ht="15">
      <c r="A117" s="188" t="s">
        <v>20</v>
      </c>
      <c r="B117" s="172" t="s">
        <v>137</v>
      </c>
      <c r="C117" s="173">
        <v>421</v>
      </c>
      <c r="D117" s="168"/>
      <c r="E117" s="369"/>
      <c r="F117" s="369"/>
      <c r="G117" s="175">
        <v>0</v>
      </c>
      <c r="H117" s="175">
        <v>0</v>
      </c>
      <c r="I117" s="176"/>
      <c r="K117" s="132"/>
      <c r="L117" s="136" t="s">
        <v>410</v>
      </c>
    </row>
    <row r="118" spans="1:12" ht="15">
      <c r="A118" s="183"/>
      <c r="B118" s="172"/>
      <c r="C118" s="173"/>
      <c r="D118" s="168"/>
      <c r="E118" s="369"/>
      <c r="F118" s="369"/>
      <c r="G118" s="175"/>
      <c r="H118" s="175"/>
      <c r="I118" s="176"/>
      <c r="J118" s="186"/>
      <c r="K118" s="132"/>
      <c r="L118" s="136" t="s">
        <v>411</v>
      </c>
    </row>
    <row r="119" spans="1:12" ht="15">
      <c r="A119" s="191" t="s">
        <v>447</v>
      </c>
      <c r="B119" s="178" t="s">
        <v>448</v>
      </c>
      <c r="C119" s="179">
        <v>430</v>
      </c>
      <c r="D119" s="168"/>
      <c r="E119" s="181">
        <f>SUM(E120:E120)</f>
        <v>0</v>
      </c>
      <c r="F119" s="181">
        <f>SUM(F120:F120)</f>
        <v>0</v>
      </c>
      <c r="G119" s="181">
        <v>463042468</v>
      </c>
      <c r="H119" s="181">
        <v>467483440</v>
      </c>
      <c r="I119" s="182"/>
      <c r="J119" s="186"/>
      <c r="K119" s="132"/>
      <c r="L119" s="136" t="s">
        <v>412</v>
      </c>
    </row>
    <row r="120" spans="1:9" ht="15">
      <c r="A120" s="185"/>
      <c r="B120" s="172"/>
      <c r="C120" s="173"/>
      <c r="D120" s="168"/>
      <c r="E120" s="369"/>
      <c r="F120" s="369"/>
      <c r="G120" s="175"/>
      <c r="H120" s="175"/>
      <c r="I120" s="176"/>
    </row>
    <row r="121" spans="1:12" ht="15">
      <c r="A121" s="185"/>
      <c r="B121" s="172"/>
      <c r="C121" s="173"/>
      <c r="D121" s="202"/>
      <c r="E121" s="373"/>
      <c r="F121" s="373"/>
      <c r="G121" s="175"/>
      <c r="H121" s="175"/>
      <c r="I121" s="176"/>
      <c r="K121" s="195"/>
      <c r="L121" s="195" t="b">
        <f>K121=I116</f>
        <v>1</v>
      </c>
    </row>
    <row r="122" spans="1:9" ht="15">
      <c r="A122" s="426" t="s">
        <v>138</v>
      </c>
      <c r="B122" s="427"/>
      <c r="C122" s="203">
        <v>440</v>
      </c>
      <c r="D122" s="204"/>
      <c r="E122" s="205">
        <f>E104+E81</f>
        <v>8149405877</v>
      </c>
      <c r="F122" s="205">
        <f>F104+F81</f>
        <v>102220181481</v>
      </c>
      <c r="G122" s="205">
        <f>G104+G81+G119</f>
        <v>108261573709</v>
      </c>
      <c r="H122" s="205">
        <f>H104+H81+H119</f>
        <v>108951948741</v>
      </c>
      <c r="I122" s="170"/>
    </row>
    <row r="123" spans="5:9" ht="15">
      <c r="E123" s="378" t="b">
        <f>E122=E75</f>
        <v>1</v>
      </c>
      <c r="F123" s="378" t="b">
        <f>F122=F75</f>
        <v>0</v>
      </c>
      <c r="G123" s="222" t="b">
        <f>G122=G75</f>
        <v>1</v>
      </c>
      <c r="H123" s="222" t="b">
        <f>H75=H122</f>
        <v>1</v>
      </c>
      <c r="I123" s="222"/>
    </row>
    <row r="124" spans="1:9" ht="15">
      <c r="A124" s="433" t="s">
        <v>139</v>
      </c>
      <c r="B124" s="433"/>
      <c r="C124" s="433"/>
      <c r="D124" s="433"/>
      <c r="E124" s="433"/>
      <c r="F124" s="433"/>
      <c r="G124" s="433"/>
      <c r="H124" s="433"/>
      <c r="I124" s="223"/>
    </row>
    <row r="125" spans="7:11" ht="15">
      <c r="G125" s="224">
        <f>G75-G122</f>
        <v>0</v>
      </c>
      <c r="H125" s="224"/>
      <c r="I125" s="224"/>
      <c r="J125" s="186"/>
      <c r="K125" s="195"/>
    </row>
    <row r="126" spans="1:11" ht="29.25">
      <c r="A126" s="422" t="s">
        <v>140</v>
      </c>
      <c r="B126" s="432"/>
      <c r="C126" s="423"/>
      <c r="D126" s="151" t="s">
        <v>59</v>
      </c>
      <c r="E126" s="366"/>
      <c r="F126" s="366"/>
      <c r="G126" s="152" t="s">
        <v>416</v>
      </c>
      <c r="H126" s="152" t="s">
        <v>417</v>
      </c>
      <c r="I126" s="153"/>
      <c r="J126" s="131"/>
      <c r="K126" s="447"/>
    </row>
    <row r="127" spans="1:11" ht="15">
      <c r="A127" s="159"/>
      <c r="B127" s="225"/>
      <c r="C127" s="226"/>
      <c r="D127" s="211"/>
      <c r="E127" s="375"/>
      <c r="F127" s="375"/>
      <c r="G127" s="163"/>
      <c r="H127" s="227"/>
      <c r="I127" s="176"/>
      <c r="J127" s="131"/>
      <c r="K127" s="447"/>
    </row>
    <row r="128" spans="1:11" ht="15">
      <c r="A128" s="228" t="s">
        <v>4</v>
      </c>
      <c r="B128" s="101" t="s">
        <v>141</v>
      </c>
      <c r="C128" s="189"/>
      <c r="D128" s="180" t="s">
        <v>52</v>
      </c>
      <c r="E128" s="370"/>
      <c r="F128" s="370"/>
      <c r="G128" s="229"/>
      <c r="H128" s="175"/>
      <c r="I128" s="176"/>
      <c r="J128" s="131"/>
      <c r="K128" s="447"/>
    </row>
    <row r="129" spans="1:10" ht="15">
      <c r="A129" s="228" t="s">
        <v>5</v>
      </c>
      <c r="B129" s="101" t="s">
        <v>142</v>
      </c>
      <c r="C129" s="189"/>
      <c r="D129" s="202"/>
      <c r="E129" s="373"/>
      <c r="F129" s="373"/>
      <c r="G129" s="229"/>
      <c r="H129" s="175"/>
      <c r="I129" s="176"/>
      <c r="J129" s="186"/>
    </row>
    <row r="130" spans="1:9" ht="15">
      <c r="A130" s="228" t="s">
        <v>8</v>
      </c>
      <c r="B130" s="101" t="s">
        <v>143</v>
      </c>
      <c r="C130" s="189"/>
      <c r="D130" s="202"/>
      <c r="E130" s="373"/>
      <c r="F130" s="373"/>
      <c r="G130" s="229"/>
      <c r="H130" s="175"/>
      <c r="I130" s="176"/>
    </row>
    <row r="131" spans="1:11" ht="15">
      <c r="A131" s="228" t="s">
        <v>9</v>
      </c>
      <c r="B131" s="101" t="s">
        <v>144</v>
      </c>
      <c r="C131" s="189"/>
      <c r="D131" s="202"/>
      <c r="E131" s="373"/>
      <c r="F131" s="373"/>
      <c r="G131" s="229"/>
      <c r="H131" s="175"/>
      <c r="I131" s="176"/>
      <c r="K131" s="195"/>
    </row>
    <row r="132" spans="1:9" ht="15">
      <c r="A132" s="228" t="s">
        <v>10</v>
      </c>
      <c r="B132" s="101" t="s">
        <v>145</v>
      </c>
      <c r="C132" s="189"/>
      <c r="D132" s="202"/>
      <c r="E132" s="373"/>
      <c r="F132" s="373"/>
      <c r="G132" s="229"/>
      <c r="H132" s="175"/>
      <c r="I132" s="176"/>
    </row>
    <row r="133" spans="1:9" ht="15">
      <c r="A133" s="228" t="s">
        <v>11</v>
      </c>
      <c r="B133" s="101" t="s">
        <v>146</v>
      </c>
      <c r="C133" s="189"/>
      <c r="D133" s="202"/>
      <c r="E133" s="373"/>
      <c r="F133" s="373"/>
      <c r="G133" s="229"/>
      <c r="H133" s="175"/>
      <c r="I133" s="176"/>
    </row>
    <row r="134" spans="1:9" ht="15">
      <c r="A134" s="230"/>
      <c r="B134" s="206"/>
      <c r="C134" s="207"/>
      <c r="D134" s="231"/>
      <c r="E134" s="376"/>
      <c r="F134" s="376"/>
      <c r="G134" s="232"/>
      <c r="H134" s="232"/>
      <c r="I134" s="164"/>
    </row>
    <row r="136" spans="2:8" ht="15.75">
      <c r="B136" s="396" t="s">
        <v>438</v>
      </c>
      <c r="C136" s="428" t="s">
        <v>439</v>
      </c>
      <c r="D136" s="428"/>
      <c r="E136" s="428"/>
      <c r="F136" s="428"/>
      <c r="G136" s="428"/>
      <c r="H136" s="397" t="s">
        <v>440</v>
      </c>
    </row>
    <row r="144" ht="15"/>
    <row r="145" ht="15"/>
    <row r="149" ht="15">
      <c r="B149" s="140"/>
    </row>
  </sheetData>
  <mergeCells count="12">
    <mergeCell ref="C136:G136"/>
    <mergeCell ref="C2:H3"/>
    <mergeCell ref="A78:B78"/>
    <mergeCell ref="A9:B9"/>
    <mergeCell ref="A6:H6"/>
    <mergeCell ref="A5:H5"/>
    <mergeCell ref="A126:C126"/>
    <mergeCell ref="A124:H124"/>
    <mergeCell ref="A79:B79"/>
    <mergeCell ref="A10:B10"/>
    <mergeCell ref="A75:B75"/>
    <mergeCell ref="A122:B122"/>
  </mergeCells>
  <printOptions/>
  <pageMargins left="0.42" right="0.29" top="0.63" bottom="0.24" header="0.63" footer="0.17"/>
  <pageSetup horizontalDpi="800" verticalDpi="8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M40"/>
  <sheetViews>
    <sheetView showGridLines="0" workbookViewId="0" topLeftCell="A4">
      <selection activeCell="H32" sqref="H32"/>
    </sheetView>
  </sheetViews>
  <sheetFormatPr defaultColWidth="9.140625" defaultRowHeight="12.75"/>
  <cols>
    <col min="1" max="1" width="5.28125" style="10" customWidth="1"/>
    <col min="2" max="2" width="46.8515625" style="10" customWidth="1"/>
    <col min="3" max="3" width="9.57421875" style="10" customWidth="1"/>
    <col min="4" max="4" width="9.421875" style="10" customWidth="1"/>
    <col min="5" max="5" width="19.7109375" style="236" hidden="1" customWidth="1"/>
    <col min="6" max="6" width="20.00390625" style="236" hidden="1" customWidth="1"/>
    <col min="7" max="7" width="19.57421875" style="26" customWidth="1"/>
    <col min="8" max="8" width="19.8515625" style="26" customWidth="1"/>
    <col min="9" max="16384" width="9.140625" style="10" customWidth="1"/>
  </cols>
  <sheetData>
    <row r="1" spans="1:11" s="1" customFormat="1" ht="15">
      <c r="A1" s="137" t="s">
        <v>436</v>
      </c>
      <c r="D1" s="2"/>
      <c r="E1" s="320"/>
      <c r="F1" s="320"/>
      <c r="G1" s="2" t="s">
        <v>147</v>
      </c>
      <c r="H1" s="24"/>
      <c r="I1" s="3"/>
      <c r="K1" s="3"/>
    </row>
    <row r="2" spans="1:11" s="8" customFormat="1" ht="16.5" customHeight="1">
      <c r="A2" s="141" t="s">
        <v>437</v>
      </c>
      <c r="B2" s="4"/>
      <c r="C2" s="435" t="s">
        <v>55</v>
      </c>
      <c r="D2" s="435"/>
      <c r="E2" s="435"/>
      <c r="F2" s="435"/>
      <c r="G2" s="435"/>
      <c r="H2" s="4"/>
      <c r="I2" s="24"/>
      <c r="K2" s="24"/>
    </row>
    <row r="3" spans="1:12" s="8" customFormat="1" ht="15">
      <c r="A3" s="3"/>
      <c r="B3" s="4"/>
      <c r="C3" s="435"/>
      <c r="D3" s="435"/>
      <c r="E3" s="435"/>
      <c r="F3" s="435"/>
      <c r="G3" s="435"/>
      <c r="H3" s="1"/>
      <c r="I3" s="1"/>
      <c r="J3" s="1"/>
      <c r="K3" s="1"/>
      <c r="L3" s="1"/>
    </row>
    <row r="4" spans="5:12" s="8" customFormat="1" ht="15">
      <c r="E4" s="236"/>
      <c r="F4" s="236"/>
      <c r="G4" s="1"/>
      <c r="H4" s="1"/>
      <c r="I4" s="1"/>
      <c r="J4" s="1"/>
      <c r="K4" s="1"/>
      <c r="L4" s="1"/>
    </row>
    <row r="5" spans="1:12" s="8" customFormat="1" ht="15">
      <c r="A5" s="434" t="s">
        <v>453</v>
      </c>
      <c r="B5" s="434"/>
      <c r="C5" s="434"/>
      <c r="D5" s="434"/>
      <c r="E5" s="434"/>
      <c r="F5" s="434"/>
      <c r="G5" s="434"/>
      <c r="H5" s="5"/>
      <c r="I5" s="5"/>
      <c r="J5" s="5"/>
      <c r="K5" s="1"/>
      <c r="L5" s="1"/>
    </row>
    <row r="6" spans="1:12" s="8" customFormat="1" ht="15">
      <c r="A6" s="434" t="s">
        <v>432</v>
      </c>
      <c r="B6" s="434"/>
      <c r="C6" s="434"/>
      <c r="D6" s="434"/>
      <c r="E6" s="434"/>
      <c r="F6" s="434"/>
      <c r="G6" s="434"/>
      <c r="H6" s="5"/>
      <c r="I6" s="5"/>
      <c r="J6" s="5"/>
      <c r="K6" s="1"/>
      <c r="L6" s="1"/>
    </row>
    <row r="7" spans="1:3" ht="15">
      <c r="A7" s="25"/>
      <c r="C7" s="25"/>
    </row>
    <row r="8" spans="1:8" ht="28.5">
      <c r="A8" s="440" t="s">
        <v>140</v>
      </c>
      <c r="B8" s="441"/>
      <c r="C8" s="11" t="s">
        <v>58</v>
      </c>
      <c r="D8" s="11" t="s">
        <v>59</v>
      </c>
      <c r="E8" s="385" t="s">
        <v>429</v>
      </c>
      <c r="F8" s="385" t="s">
        <v>430</v>
      </c>
      <c r="G8" s="410" t="s">
        <v>419</v>
      </c>
      <c r="H8" s="27"/>
    </row>
    <row r="9" spans="1:8" ht="18" customHeight="1">
      <c r="A9" s="440">
        <v>1</v>
      </c>
      <c r="B9" s="441"/>
      <c r="C9" s="28">
        <v>2</v>
      </c>
      <c r="D9" s="28">
        <v>3</v>
      </c>
      <c r="E9" s="379"/>
      <c r="F9" s="379"/>
      <c r="G9" s="29">
        <v>4</v>
      </c>
      <c r="H9" s="27"/>
    </row>
    <row r="10" spans="1:7" ht="18" customHeight="1">
      <c r="A10" s="12"/>
      <c r="B10" s="13"/>
      <c r="C10" s="30"/>
      <c r="D10" s="30"/>
      <c r="E10" s="380"/>
      <c r="F10" s="380"/>
      <c r="G10" s="31"/>
    </row>
    <row r="11" spans="1:8" s="34" customFormat="1" ht="18" customHeight="1">
      <c r="A11" s="20" t="s">
        <v>4</v>
      </c>
      <c r="B11" s="23" t="s">
        <v>148</v>
      </c>
      <c r="C11" s="32">
        <v>1</v>
      </c>
      <c r="D11" s="15" t="s">
        <v>336</v>
      </c>
      <c r="E11" s="384">
        <v>3866580405</v>
      </c>
      <c r="F11" s="384">
        <v>6476633499</v>
      </c>
      <c r="G11" s="82">
        <v>10735172191</v>
      </c>
      <c r="H11" s="33"/>
    </row>
    <row r="12" spans="1:8" s="454" customFormat="1" ht="18" customHeight="1">
      <c r="A12" s="450" t="s">
        <v>5</v>
      </c>
      <c r="B12" s="326" t="s">
        <v>149</v>
      </c>
      <c r="C12" s="451">
        <v>2</v>
      </c>
      <c r="D12" s="452" t="s">
        <v>337</v>
      </c>
      <c r="E12" s="381"/>
      <c r="F12" s="381"/>
      <c r="G12" s="81">
        <v>0</v>
      </c>
      <c r="H12" s="453"/>
    </row>
    <row r="13" spans="1:13" s="458" customFormat="1" ht="18" customHeight="1">
      <c r="A13" s="455" t="s">
        <v>8</v>
      </c>
      <c r="B13" s="460" t="s">
        <v>150</v>
      </c>
      <c r="C13" s="461">
        <v>10</v>
      </c>
      <c r="D13" s="456" t="s">
        <v>338</v>
      </c>
      <c r="E13" s="384">
        <f>E11-E12</f>
        <v>3866580405</v>
      </c>
      <c r="F13" s="384">
        <v>6476633499</v>
      </c>
      <c r="G13" s="82">
        <v>10735172191</v>
      </c>
      <c r="H13" s="457"/>
      <c r="I13" s="457"/>
      <c r="J13" s="457"/>
      <c r="K13" s="457"/>
      <c r="L13" s="325"/>
      <c r="M13" s="325"/>
    </row>
    <row r="14" spans="1:8" s="458" customFormat="1" ht="18" customHeight="1">
      <c r="A14" s="455" t="s">
        <v>9</v>
      </c>
      <c r="B14" s="462" t="s">
        <v>151</v>
      </c>
      <c r="C14" s="461">
        <v>11</v>
      </c>
      <c r="D14" s="456" t="s">
        <v>339</v>
      </c>
      <c r="E14" s="384">
        <f>3959676938-280000000</f>
        <v>3679676938</v>
      </c>
      <c r="F14" s="384">
        <f>3270104464+1418815917</f>
        <v>4688920381</v>
      </c>
      <c r="G14" s="82">
        <v>8691229384</v>
      </c>
      <c r="H14" s="457"/>
    </row>
    <row r="15" spans="1:8" s="458" customFormat="1" ht="18" customHeight="1">
      <c r="A15" s="455" t="s">
        <v>10</v>
      </c>
      <c r="B15" s="460" t="s">
        <v>152</v>
      </c>
      <c r="C15" s="461">
        <v>20</v>
      </c>
      <c r="D15" s="456"/>
      <c r="E15" s="384">
        <f>E13-E14</f>
        <v>186903467</v>
      </c>
      <c r="F15" s="384">
        <f>F13-F14</f>
        <v>1787713118</v>
      </c>
      <c r="G15" s="82">
        <v>2043942807</v>
      </c>
      <c r="H15" s="457"/>
    </row>
    <row r="16" spans="1:7" ht="18" customHeight="1">
      <c r="A16" s="463" t="s">
        <v>11</v>
      </c>
      <c r="B16" s="464" t="s">
        <v>153</v>
      </c>
      <c r="C16" s="17">
        <v>21</v>
      </c>
      <c r="D16" s="14" t="s">
        <v>340</v>
      </c>
      <c r="E16" s="381">
        <v>684164</v>
      </c>
      <c r="F16" s="381">
        <v>256838177</v>
      </c>
      <c r="G16" s="21">
        <v>257606797</v>
      </c>
    </row>
    <row r="17" spans="1:8" ht="18" customHeight="1">
      <c r="A17" s="463" t="s">
        <v>16</v>
      </c>
      <c r="B17" s="464" t="s">
        <v>154</v>
      </c>
      <c r="C17" s="17">
        <v>22</v>
      </c>
      <c r="D17" s="14" t="s">
        <v>341</v>
      </c>
      <c r="E17" s="381">
        <v>49071667</v>
      </c>
      <c r="F17" s="381">
        <v>401804790</v>
      </c>
      <c r="G17" s="21">
        <v>486943457</v>
      </c>
      <c r="H17" s="36"/>
    </row>
    <row r="18" spans="1:8" s="40" customFormat="1" ht="18" customHeight="1">
      <c r="A18" s="37" t="s">
        <v>15</v>
      </c>
      <c r="B18" s="16" t="s">
        <v>155</v>
      </c>
      <c r="C18" s="38">
        <v>23</v>
      </c>
      <c r="D18" s="14"/>
      <c r="E18" s="383">
        <f>E17</f>
        <v>49071667</v>
      </c>
      <c r="F18" s="383">
        <f>F17</f>
        <v>401804790</v>
      </c>
      <c r="G18" s="395">
        <v>486943457</v>
      </c>
      <c r="H18" s="39"/>
    </row>
    <row r="19" spans="1:7" ht="18" customHeight="1">
      <c r="A19" s="463" t="s">
        <v>17</v>
      </c>
      <c r="B19" s="464" t="s">
        <v>156</v>
      </c>
      <c r="C19" s="17">
        <v>24</v>
      </c>
      <c r="D19" s="14" t="s">
        <v>342</v>
      </c>
      <c r="E19" s="381"/>
      <c r="F19" s="381">
        <v>618704877</v>
      </c>
      <c r="G19" s="21">
        <v>624151913</v>
      </c>
    </row>
    <row r="20" spans="1:8" ht="18" customHeight="1">
      <c r="A20" s="463" t="s">
        <v>18</v>
      </c>
      <c r="B20" s="464" t="s">
        <v>157</v>
      </c>
      <c r="C20" s="17">
        <v>25</v>
      </c>
      <c r="D20" s="14" t="s">
        <v>343</v>
      </c>
      <c r="E20" s="381">
        <v>532468887</v>
      </c>
      <c r="F20" s="465">
        <v>560210656</v>
      </c>
      <c r="G20" s="21">
        <v>1130445012</v>
      </c>
      <c r="H20" s="41"/>
    </row>
    <row r="21" spans="1:7" ht="18" customHeight="1">
      <c r="A21" s="20" t="s">
        <v>19</v>
      </c>
      <c r="B21" s="18" t="s">
        <v>158</v>
      </c>
      <c r="C21" s="35">
        <v>30</v>
      </c>
      <c r="D21" s="14"/>
      <c r="E21" s="384">
        <f>E15+E16-E17-E19-E20</f>
        <v>-393952923</v>
      </c>
      <c r="F21" s="381">
        <f>F15+F16-F17-F19-F20</f>
        <v>463830972</v>
      </c>
      <c r="G21" s="82">
        <v>60009222</v>
      </c>
    </row>
    <row r="22" spans="1:8" s="454" customFormat="1" ht="18" customHeight="1">
      <c r="A22" s="450" t="s">
        <v>20</v>
      </c>
      <c r="B22" s="405" t="s">
        <v>159</v>
      </c>
      <c r="C22" s="459">
        <v>31</v>
      </c>
      <c r="D22" s="452" t="s">
        <v>344</v>
      </c>
      <c r="E22" s="381"/>
      <c r="F22" s="381"/>
      <c r="G22" s="81">
        <v>0</v>
      </c>
      <c r="H22" s="453"/>
    </row>
    <row r="23" spans="1:8" s="454" customFormat="1" ht="18" customHeight="1">
      <c r="A23" s="450" t="s">
        <v>21</v>
      </c>
      <c r="B23" s="405" t="s">
        <v>160</v>
      </c>
      <c r="C23" s="459">
        <v>32</v>
      </c>
      <c r="D23" s="452" t="s">
        <v>345</v>
      </c>
      <c r="E23" s="381"/>
      <c r="F23" s="381"/>
      <c r="G23" s="81">
        <v>0</v>
      </c>
      <c r="H23" s="453"/>
    </row>
    <row r="24" spans="1:7" ht="18" customHeight="1">
      <c r="A24" s="20" t="s">
        <v>22</v>
      </c>
      <c r="B24" s="18" t="s">
        <v>161</v>
      </c>
      <c r="C24" s="35">
        <v>40</v>
      </c>
      <c r="D24" s="14"/>
      <c r="E24" s="381"/>
      <c r="F24" s="381"/>
      <c r="G24" s="21">
        <v>0</v>
      </c>
    </row>
    <row r="25" spans="1:8" s="454" customFormat="1" ht="18" customHeight="1">
      <c r="A25" s="450" t="s">
        <v>23</v>
      </c>
      <c r="B25" s="405" t="s">
        <v>450</v>
      </c>
      <c r="C25" s="459">
        <v>45</v>
      </c>
      <c r="D25" s="452"/>
      <c r="E25" s="381">
        <f>E21</f>
        <v>-393952923</v>
      </c>
      <c r="F25" s="381">
        <f>F21</f>
        <v>463830972</v>
      </c>
      <c r="G25" s="81"/>
      <c r="H25" s="453"/>
    </row>
    <row r="26" spans="1:7" ht="18" customHeight="1">
      <c r="A26" s="20" t="s">
        <v>24</v>
      </c>
      <c r="B26" s="18" t="s">
        <v>162</v>
      </c>
      <c r="C26" s="17">
        <v>51</v>
      </c>
      <c r="D26" s="15" t="s">
        <v>346</v>
      </c>
      <c r="E26" s="381"/>
      <c r="F26" s="381"/>
      <c r="G26" s="82">
        <v>60009222</v>
      </c>
    </row>
    <row r="27" spans="1:8" s="454" customFormat="1" ht="18" customHeight="1">
      <c r="A27" s="466" t="s">
        <v>25</v>
      </c>
      <c r="B27" s="405" t="s">
        <v>163</v>
      </c>
      <c r="C27" s="459">
        <v>52</v>
      </c>
      <c r="D27" s="452" t="s">
        <v>347</v>
      </c>
      <c r="E27" s="381"/>
      <c r="F27" s="381"/>
      <c r="G27" s="81">
        <v>17469512</v>
      </c>
      <c r="H27" s="453"/>
    </row>
    <row r="28" spans="1:8" s="454" customFormat="1" ht="18" customHeight="1">
      <c r="A28" s="467">
        <v>16.2</v>
      </c>
      <c r="B28" s="405" t="s">
        <v>164</v>
      </c>
      <c r="C28" s="459"/>
      <c r="D28" s="452"/>
      <c r="E28" s="381"/>
      <c r="F28" s="381"/>
      <c r="G28" s="81"/>
      <c r="H28" s="453"/>
    </row>
    <row r="29" spans="1:8" s="34" customFormat="1" ht="18" customHeight="1">
      <c r="A29" s="19" t="s">
        <v>26</v>
      </c>
      <c r="B29" s="18" t="s">
        <v>165</v>
      </c>
      <c r="C29" s="35">
        <v>60</v>
      </c>
      <c r="D29" s="14"/>
      <c r="E29" s="384">
        <f>E25</f>
        <v>-393952923</v>
      </c>
      <c r="F29" s="381">
        <f>F25</f>
        <v>463830972</v>
      </c>
      <c r="G29" s="82">
        <v>42539710</v>
      </c>
      <c r="H29" s="33"/>
    </row>
    <row r="30" spans="1:8" s="34" customFormat="1" ht="18" customHeight="1">
      <c r="A30" s="406">
        <v>17.1</v>
      </c>
      <c r="B30" s="405" t="s">
        <v>451</v>
      </c>
      <c r="C30" s="35"/>
      <c r="D30" s="14"/>
      <c r="E30" s="384"/>
      <c r="F30" s="381"/>
      <c r="G30" s="81">
        <v>-4440972</v>
      </c>
      <c r="H30" s="33"/>
    </row>
    <row r="31" spans="1:8" s="34" customFormat="1" ht="18" customHeight="1">
      <c r="A31" s="406">
        <v>17.2</v>
      </c>
      <c r="B31" s="405" t="s">
        <v>452</v>
      </c>
      <c r="C31" s="35"/>
      <c r="D31" s="14"/>
      <c r="E31" s="384"/>
      <c r="F31" s="381"/>
      <c r="G31" s="81">
        <v>46980682</v>
      </c>
      <c r="H31" s="33"/>
    </row>
    <row r="32" spans="1:8" s="34" customFormat="1" ht="18" customHeight="1">
      <c r="A32" s="19" t="s">
        <v>27</v>
      </c>
      <c r="B32" s="18" t="s">
        <v>166</v>
      </c>
      <c r="C32" s="35">
        <v>70</v>
      </c>
      <c r="D32" s="15" t="s">
        <v>348</v>
      </c>
      <c r="E32" s="381"/>
      <c r="F32" s="381"/>
      <c r="G32" s="399"/>
      <c r="H32" s="407"/>
    </row>
    <row r="33" spans="1:8" ht="18" customHeight="1">
      <c r="A33" s="43"/>
      <c r="B33" s="44"/>
      <c r="C33" s="45"/>
      <c r="D33" s="46"/>
      <c r="E33" s="382"/>
      <c r="F33" s="382"/>
      <c r="G33" s="47"/>
      <c r="H33" s="36"/>
    </row>
    <row r="34" spans="1:8" ht="18" customHeight="1">
      <c r="A34" s="48"/>
      <c r="B34" s="34"/>
      <c r="C34" s="49"/>
      <c r="G34" s="10"/>
      <c r="H34" s="36"/>
    </row>
    <row r="35" ht="18" customHeight="1">
      <c r="A35" s="40" t="s">
        <v>167</v>
      </c>
    </row>
    <row r="36" ht="18" customHeight="1"/>
    <row r="37" spans="1:7" ht="18" customHeight="1">
      <c r="A37" s="396" t="s">
        <v>438</v>
      </c>
      <c r="B37" s="398"/>
      <c r="C37" s="398" t="s">
        <v>439</v>
      </c>
      <c r="D37" s="398"/>
      <c r="E37" s="398"/>
      <c r="F37" s="398"/>
      <c r="G37" s="448" t="s">
        <v>442</v>
      </c>
    </row>
    <row r="38" ht="18" customHeight="1"/>
    <row r="39" ht="18" customHeight="1"/>
    <row r="40" ht="18" customHeight="1">
      <c r="G40" s="449" t="s">
        <v>463</v>
      </c>
    </row>
    <row r="41" ht="18" customHeight="1"/>
    <row r="42" ht="18" customHeight="1"/>
    <row r="43" ht="18" customHeight="1"/>
  </sheetData>
  <mergeCells count="5">
    <mergeCell ref="C2:G3"/>
    <mergeCell ref="A8:B8"/>
    <mergeCell ref="A9:B9"/>
    <mergeCell ref="A6:G6"/>
    <mergeCell ref="A5:G5"/>
  </mergeCells>
  <printOptions/>
  <pageMargins left="0.32" right="0.21" top="0.63" bottom="0.59" header="0.63" footer="0.39"/>
  <pageSetup horizontalDpi="800" verticalDpi="800" orientation="portrait" paperSize="9" r:id="rId2"/>
  <drawing r:id="rId1"/>
</worksheet>
</file>

<file path=xl/worksheets/sheet3.xml><?xml version="1.0" encoding="utf-8"?>
<worksheet xmlns="http://schemas.openxmlformats.org/spreadsheetml/2006/main" xmlns:r="http://schemas.openxmlformats.org/officeDocument/2006/relationships">
  <dimension ref="A1:H55"/>
  <sheetViews>
    <sheetView workbookViewId="0" topLeftCell="A32">
      <selection activeCell="B61" sqref="B61"/>
    </sheetView>
  </sheetViews>
  <sheetFormatPr defaultColWidth="9.140625" defaultRowHeight="12.75"/>
  <cols>
    <col min="1" max="1" width="3.00390625" style="8" customWidth="1"/>
    <col min="2" max="2" width="62.00390625" style="8" customWidth="1"/>
    <col min="3" max="3" width="7.00390625" style="8" customWidth="1"/>
    <col min="4" max="4" width="7.57421875" style="87" customWidth="1"/>
    <col min="5" max="5" width="21.57421875" style="7" customWidth="1"/>
    <col min="6" max="16384" width="9.140625" style="8" customWidth="1"/>
  </cols>
  <sheetData>
    <row r="1" spans="1:5" ht="15">
      <c r="A1" s="137" t="s">
        <v>436</v>
      </c>
      <c r="B1" s="1"/>
      <c r="C1" s="436" t="s">
        <v>168</v>
      </c>
      <c r="D1" s="436"/>
      <c r="E1" s="436"/>
    </row>
    <row r="2" spans="1:5" ht="16.5" customHeight="1">
      <c r="A2" s="141" t="s">
        <v>437</v>
      </c>
      <c r="B2" s="4"/>
      <c r="C2" s="435" t="s">
        <v>55</v>
      </c>
      <c r="D2" s="435"/>
      <c r="E2" s="435"/>
    </row>
    <row r="3" spans="1:5" ht="15">
      <c r="A3" s="3"/>
      <c r="B3" s="4"/>
      <c r="C3" s="435"/>
      <c r="D3" s="435"/>
      <c r="E3" s="435"/>
    </row>
    <row r="4" spans="1:5" ht="15">
      <c r="A4" s="434" t="s">
        <v>462</v>
      </c>
      <c r="B4" s="434"/>
      <c r="C4" s="434"/>
      <c r="D4" s="434"/>
      <c r="E4" s="434"/>
    </row>
    <row r="5" spans="1:5" s="50" customFormat="1" ht="15">
      <c r="A5" s="439" t="s">
        <v>194</v>
      </c>
      <c r="B5" s="439"/>
      <c r="C5" s="439"/>
      <c r="D5" s="439"/>
      <c r="E5" s="439"/>
    </row>
    <row r="6" spans="1:5" ht="15">
      <c r="A6" s="434" t="s">
        <v>432</v>
      </c>
      <c r="B6" s="434"/>
      <c r="C6" s="434"/>
      <c r="D6" s="434"/>
      <c r="E6" s="434"/>
    </row>
    <row r="7" ht="15">
      <c r="E7" s="51"/>
    </row>
    <row r="8" spans="1:5" s="6" customFormat="1" ht="26.25" customHeight="1">
      <c r="A8" s="437" t="s">
        <v>140</v>
      </c>
      <c r="B8" s="438"/>
      <c r="C8" s="52" t="s">
        <v>58</v>
      </c>
      <c r="D8" s="415" t="s">
        <v>59</v>
      </c>
      <c r="E8" s="404" t="s">
        <v>419</v>
      </c>
    </row>
    <row r="9" spans="1:5" s="6" customFormat="1" ht="14.25" customHeight="1">
      <c r="A9" s="437">
        <v>1</v>
      </c>
      <c r="B9" s="438"/>
      <c r="C9" s="52">
        <v>2</v>
      </c>
      <c r="D9" s="415">
        <v>3</v>
      </c>
      <c r="E9" s="53">
        <v>4</v>
      </c>
    </row>
    <row r="10" spans="1:5" ht="14.25" customHeight="1" hidden="1">
      <c r="A10" s="54"/>
      <c r="B10" s="55"/>
      <c r="C10" s="56"/>
      <c r="D10" s="416"/>
      <c r="E10" s="21"/>
    </row>
    <row r="11" spans="1:5" s="6" customFormat="1" ht="14.25" customHeight="1">
      <c r="A11" s="57" t="s">
        <v>169</v>
      </c>
      <c r="B11" s="58"/>
      <c r="C11" s="59"/>
      <c r="D11" s="417"/>
      <c r="E11" s="42"/>
    </row>
    <row r="12" spans="1:5" s="6" customFormat="1" ht="14.25" customHeight="1">
      <c r="A12" s="57" t="s">
        <v>195</v>
      </c>
      <c r="B12" s="58"/>
      <c r="C12" s="69">
        <v>1</v>
      </c>
      <c r="D12" s="418"/>
      <c r="E12" s="42">
        <v>0</v>
      </c>
    </row>
    <row r="13" spans="1:5" s="6" customFormat="1" ht="14.25" customHeight="1">
      <c r="A13" s="57" t="s">
        <v>196</v>
      </c>
      <c r="B13" s="58"/>
      <c r="C13" s="59"/>
      <c r="D13" s="417"/>
      <c r="E13" s="42"/>
    </row>
    <row r="14" spans="1:5" ht="14.25" customHeight="1">
      <c r="A14" s="60" t="s">
        <v>15</v>
      </c>
      <c r="B14" s="55" t="s">
        <v>197</v>
      </c>
      <c r="C14" s="61">
        <v>2</v>
      </c>
      <c r="D14" s="419"/>
      <c r="E14" s="21">
        <v>699864445</v>
      </c>
    </row>
    <row r="15" spans="1:5" ht="14.25" customHeight="1">
      <c r="A15" s="60" t="s">
        <v>15</v>
      </c>
      <c r="B15" s="55" t="s">
        <v>198</v>
      </c>
      <c r="C15" s="61">
        <v>3</v>
      </c>
      <c r="D15" s="419"/>
      <c r="E15" s="21">
        <v>0</v>
      </c>
    </row>
    <row r="16" spans="1:5" ht="14.25" customHeight="1">
      <c r="A16" s="60" t="s">
        <v>15</v>
      </c>
      <c r="B16" s="55" t="s">
        <v>199</v>
      </c>
      <c r="C16" s="61">
        <v>4</v>
      </c>
      <c r="D16" s="419"/>
      <c r="E16" s="21"/>
    </row>
    <row r="17" spans="1:5" ht="14.25" customHeight="1">
      <c r="A17" s="60" t="s">
        <v>15</v>
      </c>
      <c r="B17" s="55" t="s">
        <v>200</v>
      </c>
      <c r="C17" s="61">
        <v>5</v>
      </c>
      <c r="D17" s="419"/>
      <c r="E17" s="21"/>
    </row>
    <row r="18" spans="1:5" ht="14.25" customHeight="1">
      <c r="A18" s="60" t="s">
        <v>15</v>
      </c>
      <c r="B18" s="55" t="s">
        <v>201</v>
      </c>
      <c r="C18" s="61">
        <v>6</v>
      </c>
      <c r="D18" s="419"/>
      <c r="E18" s="21">
        <v>486943457</v>
      </c>
    </row>
    <row r="19" spans="1:5" ht="14.25" customHeight="1">
      <c r="A19" s="233" t="s">
        <v>15</v>
      </c>
      <c r="B19" s="55" t="s">
        <v>415</v>
      </c>
      <c r="C19" s="61">
        <v>7</v>
      </c>
      <c r="D19" s="419"/>
      <c r="E19" s="21"/>
    </row>
    <row r="20" spans="1:5" s="6" customFormat="1" ht="14.25" customHeight="1">
      <c r="A20" s="57" t="s">
        <v>202</v>
      </c>
      <c r="B20" s="58"/>
      <c r="C20" s="69">
        <v>8</v>
      </c>
      <c r="D20" s="418"/>
      <c r="E20" s="42">
        <v>1186807902</v>
      </c>
    </row>
    <row r="21" spans="1:5" ht="14.25" customHeight="1">
      <c r="A21" s="60" t="s">
        <v>15</v>
      </c>
      <c r="B21" s="55" t="s">
        <v>203</v>
      </c>
      <c r="C21" s="61">
        <v>9</v>
      </c>
      <c r="D21" s="419"/>
      <c r="E21" s="394">
        <v>278814927</v>
      </c>
    </row>
    <row r="22" spans="1:5" ht="14.25" customHeight="1">
      <c r="A22" s="60" t="s">
        <v>15</v>
      </c>
      <c r="B22" s="55" t="s">
        <v>204</v>
      </c>
      <c r="C22" s="56">
        <v>10</v>
      </c>
      <c r="D22" s="416"/>
      <c r="E22" s="21">
        <v>-2243591886</v>
      </c>
    </row>
    <row r="23" spans="1:5" ht="14.25" customHeight="1">
      <c r="A23" s="60" t="s">
        <v>15</v>
      </c>
      <c r="B23" s="70" t="s">
        <v>205</v>
      </c>
      <c r="C23" s="56">
        <v>11</v>
      </c>
      <c r="D23" s="416"/>
      <c r="E23" s="21">
        <v>1389654383</v>
      </c>
    </row>
    <row r="24" spans="1:5" ht="14.25" customHeight="1">
      <c r="A24" s="60" t="s">
        <v>15</v>
      </c>
      <c r="B24" s="55" t="s">
        <v>206</v>
      </c>
      <c r="C24" s="56">
        <v>12</v>
      </c>
      <c r="D24" s="416"/>
      <c r="E24" s="21">
        <v>-280000000</v>
      </c>
    </row>
    <row r="25" spans="1:5" ht="14.25" customHeight="1">
      <c r="A25" s="60" t="s">
        <v>15</v>
      </c>
      <c r="B25" s="55" t="s">
        <v>207</v>
      </c>
      <c r="C25" s="56">
        <v>13</v>
      </c>
      <c r="D25" s="416"/>
      <c r="E25" s="21">
        <v>-450876457</v>
      </c>
    </row>
    <row r="26" spans="1:5" ht="14.25" customHeight="1">
      <c r="A26" s="60" t="s">
        <v>15</v>
      </c>
      <c r="B26" s="55" t="s">
        <v>208</v>
      </c>
      <c r="C26" s="56">
        <v>14</v>
      </c>
      <c r="D26" s="416"/>
      <c r="E26" s="394">
        <v>-11560725</v>
      </c>
    </row>
    <row r="27" spans="1:5" ht="14.25" customHeight="1">
      <c r="A27" s="60" t="s">
        <v>15</v>
      </c>
      <c r="B27" s="55" t="s">
        <v>170</v>
      </c>
      <c r="C27" s="56">
        <v>15</v>
      </c>
      <c r="D27" s="416"/>
      <c r="E27" s="21"/>
    </row>
    <row r="28" spans="1:5" ht="14.25" customHeight="1">
      <c r="A28" s="60" t="s">
        <v>15</v>
      </c>
      <c r="B28" s="55" t="s">
        <v>171</v>
      </c>
      <c r="C28" s="56">
        <v>16</v>
      </c>
      <c r="D28" s="416"/>
      <c r="E28" s="21">
        <v>-13561000</v>
      </c>
    </row>
    <row r="29" spans="1:5" s="6" customFormat="1" ht="14.25" customHeight="1">
      <c r="A29" s="57" t="s">
        <v>172</v>
      </c>
      <c r="B29" s="55"/>
      <c r="C29" s="59">
        <v>20</v>
      </c>
      <c r="D29" s="417"/>
      <c r="E29" s="42">
        <v>-144312856</v>
      </c>
    </row>
    <row r="30" spans="1:5" ht="14.25" customHeight="1">
      <c r="A30" s="54"/>
      <c r="B30" s="55"/>
      <c r="C30" s="56"/>
      <c r="D30" s="416"/>
      <c r="E30" s="21"/>
    </row>
    <row r="31" spans="1:5" s="6" customFormat="1" ht="14.25" customHeight="1">
      <c r="A31" s="57" t="s">
        <v>173</v>
      </c>
      <c r="B31" s="58"/>
      <c r="C31" s="59"/>
      <c r="D31" s="417"/>
      <c r="E31" s="42"/>
    </row>
    <row r="32" spans="1:5" ht="14.25" customHeight="1">
      <c r="A32" s="60" t="s">
        <v>4</v>
      </c>
      <c r="B32" s="55" t="s">
        <v>174</v>
      </c>
      <c r="C32" s="56">
        <v>21</v>
      </c>
      <c r="D32" s="416"/>
      <c r="E32" s="21">
        <v>-132149177</v>
      </c>
    </row>
    <row r="33" spans="1:5" ht="14.25" customHeight="1">
      <c r="A33" s="60" t="s">
        <v>5</v>
      </c>
      <c r="B33" s="55" t="s">
        <v>175</v>
      </c>
      <c r="C33" s="56">
        <v>22</v>
      </c>
      <c r="D33" s="416"/>
      <c r="E33" s="21"/>
    </row>
    <row r="34" spans="1:5" ht="14.25" customHeight="1">
      <c r="A34" s="60" t="s">
        <v>8</v>
      </c>
      <c r="B34" s="55" t="s">
        <v>176</v>
      </c>
      <c r="C34" s="56">
        <v>23</v>
      </c>
      <c r="D34" s="416"/>
      <c r="E34" s="21"/>
    </row>
    <row r="35" spans="1:5" ht="14.25" customHeight="1">
      <c r="A35" s="60" t="s">
        <v>9</v>
      </c>
      <c r="B35" s="55" t="s">
        <v>177</v>
      </c>
      <c r="C35" s="56">
        <v>24</v>
      </c>
      <c r="D35" s="416"/>
      <c r="E35" s="21"/>
    </row>
    <row r="36" spans="1:5" ht="14.25" customHeight="1">
      <c r="A36" s="60" t="s">
        <v>10</v>
      </c>
      <c r="B36" s="55" t="s">
        <v>178</v>
      </c>
      <c r="C36" s="56">
        <v>25</v>
      </c>
      <c r="D36" s="416"/>
      <c r="E36" s="21"/>
    </row>
    <row r="37" spans="1:5" ht="14.25" customHeight="1">
      <c r="A37" s="60" t="s">
        <v>11</v>
      </c>
      <c r="B37" s="55" t="s">
        <v>179</v>
      </c>
      <c r="C37" s="56">
        <v>26</v>
      </c>
      <c r="D37" s="416"/>
      <c r="E37" s="21"/>
    </row>
    <row r="38" spans="1:5" ht="14.25" customHeight="1">
      <c r="A38" s="62" t="s">
        <v>16</v>
      </c>
      <c r="B38" s="55" t="s">
        <v>180</v>
      </c>
      <c r="C38" s="56">
        <v>27</v>
      </c>
      <c r="D38" s="416"/>
      <c r="E38" s="21">
        <v>11560725</v>
      </c>
    </row>
    <row r="39" spans="1:5" s="6" customFormat="1" ht="14.25" customHeight="1">
      <c r="A39" s="57" t="s">
        <v>181</v>
      </c>
      <c r="B39" s="58"/>
      <c r="C39" s="59">
        <v>30</v>
      </c>
      <c r="D39" s="417"/>
      <c r="E39" s="42">
        <v>-120588452</v>
      </c>
    </row>
    <row r="40" spans="1:5" ht="14.25" customHeight="1">
      <c r="A40" s="54"/>
      <c r="B40" s="55"/>
      <c r="C40" s="56"/>
      <c r="D40" s="416"/>
      <c r="E40" s="21"/>
    </row>
    <row r="41" spans="1:5" s="6" customFormat="1" ht="14.25" customHeight="1">
      <c r="A41" s="57" t="s">
        <v>182</v>
      </c>
      <c r="B41" s="58"/>
      <c r="C41" s="59"/>
      <c r="D41" s="417"/>
      <c r="E41" s="42"/>
    </row>
    <row r="42" spans="1:5" ht="14.25" customHeight="1">
      <c r="A42" s="60" t="s">
        <v>4</v>
      </c>
      <c r="B42" s="55" t="s">
        <v>183</v>
      </c>
      <c r="C42" s="56">
        <v>31</v>
      </c>
      <c r="D42" s="416"/>
      <c r="E42" s="21">
        <v>0</v>
      </c>
    </row>
    <row r="43" spans="1:5" ht="14.25" customHeight="1">
      <c r="A43" s="60" t="s">
        <v>5</v>
      </c>
      <c r="B43" s="63" t="s">
        <v>184</v>
      </c>
      <c r="C43" s="64">
        <v>32</v>
      </c>
      <c r="D43" s="416"/>
      <c r="E43" s="21">
        <v>0</v>
      </c>
    </row>
    <row r="44" spans="1:5" ht="14.25" customHeight="1">
      <c r="A44" s="60" t="s">
        <v>8</v>
      </c>
      <c r="B44" s="55" t="s">
        <v>185</v>
      </c>
      <c r="C44" s="56">
        <v>33</v>
      </c>
      <c r="D44" s="416"/>
      <c r="E44" s="21">
        <v>16042920077</v>
      </c>
    </row>
    <row r="45" spans="1:5" ht="14.25" customHeight="1">
      <c r="A45" s="60" t="s">
        <v>9</v>
      </c>
      <c r="B45" s="55" t="s">
        <v>186</v>
      </c>
      <c r="C45" s="56">
        <v>34</v>
      </c>
      <c r="D45" s="416"/>
      <c r="E45" s="21">
        <v>-18145455491</v>
      </c>
    </row>
    <row r="46" spans="1:5" ht="14.25" customHeight="1">
      <c r="A46" s="60" t="s">
        <v>10</v>
      </c>
      <c r="B46" s="55" t="s">
        <v>187</v>
      </c>
      <c r="C46" s="56">
        <v>35</v>
      </c>
      <c r="D46" s="416"/>
      <c r="E46" s="21"/>
    </row>
    <row r="47" spans="1:5" ht="14.25" customHeight="1">
      <c r="A47" s="60" t="s">
        <v>11</v>
      </c>
      <c r="B47" s="55" t="s">
        <v>188</v>
      </c>
      <c r="C47" s="56">
        <v>36</v>
      </c>
      <c r="D47" s="416"/>
      <c r="E47" s="21"/>
    </row>
    <row r="48" spans="1:5" s="6" customFormat="1" ht="14.25" customHeight="1">
      <c r="A48" s="57" t="s">
        <v>189</v>
      </c>
      <c r="B48" s="58"/>
      <c r="C48" s="59">
        <v>40</v>
      </c>
      <c r="D48" s="417"/>
      <c r="E48" s="42">
        <v>-2102535414</v>
      </c>
    </row>
    <row r="49" spans="1:5" s="6" customFormat="1" ht="14.25" customHeight="1">
      <c r="A49" s="57" t="s">
        <v>190</v>
      </c>
      <c r="B49" s="58"/>
      <c r="C49" s="59">
        <v>50</v>
      </c>
      <c r="D49" s="417"/>
      <c r="E49" s="42">
        <v>-2367436722</v>
      </c>
    </row>
    <row r="50" spans="1:5" s="6" customFormat="1" ht="14.25" customHeight="1">
      <c r="A50" s="57" t="s">
        <v>191</v>
      </c>
      <c r="B50" s="58"/>
      <c r="C50" s="59">
        <v>60</v>
      </c>
      <c r="D50" s="417"/>
      <c r="E50" s="42">
        <v>2965278088</v>
      </c>
    </row>
    <row r="51" spans="1:5" ht="14.25" customHeight="1">
      <c r="A51" s="65" t="s">
        <v>192</v>
      </c>
      <c r="B51" s="55"/>
      <c r="C51" s="56">
        <v>61</v>
      </c>
      <c r="D51" s="416"/>
      <c r="E51" s="21"/>
    </row>
    <row r="52" spans="1:5" s="6" customFormat="1" ht="14.25" customHeight="1">
      <c r="A52" s="57" t="s">
        <v>193</v>
      </c>
      <c r="B52" s="58"/>
      <c r="C52" s="59">
        <v>70</v>
      </c>
      <c r="D52" s="417" t="s">
        <v>53</v>
      </c>
      <c r="E52" s="42">
        <v>597841366</v>
      </c>
    </row>
    <row r="53" spans="1:5" ht="14.25" customHeight="1">
      <c r="A53" s="66"/>
      <c r="B53" s="67"/>
      <c r="C53" s="68"/>
      <c r="D53" s="420"/>
      <c r="E53" s="22"/>
    </row>
    <row r="55" spans="2:8" s="101" customFormat="1" ht="15.75">
      <c r="B55" s="396" t="s">
        <v>441</v>
      </c>
      <c r="C55" s="398"/>
      <c r="D55" s="421"/>
      <c r="E55" s="403" t="s">
        <v>442</v>
      </c>
      <c r="G55" s="149"/>
      <c r="H55" s="149"/>
    </row>
  </sheetData>
  <mergeCells count="7">
    <mergeCell ref="A4:E4"/>
    <mergeCell ref="C2:E3"/>
    <mergeCell ref="C1:E1"/>
    <mergeCell ref="A9:B9"/>
    <mergeCell ref="A8:B8"/>
    <mergeCell ref="A6:E6"/>
    <mergeCell ref="A5:E5"/>
  </mergeCells>
  <printOptions/>
  <pageMargins left="0.16" right="0.27" top="0.34" bottom="0.19" header="0.16" footer="0.16"/>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N433"/>
  <sheetViews>
    <sheetView tabSelected="1" workbookViewId="0" topLeftCell="A364">
      <selection activeCell="B434" sqref="B434"/>
    </sheetView>
  </sheetViews>
  <sheetFormatPr defaultColWidth="9.140625" defaultRowHeight="16.5" customHeight="1" outlineLevelRow="1"/>
  <cols>
    <col min="1" max="1" width="3.00390625" style="237" customWidth="1"/>
    <col min="2" max="2" width="40.7109375" style="8" customWidth="1"/>
    <col min="3" max="3" width="20.00390625" style="120" customWidth="1"/>
    <col min="4" max="4" width="7.00390625" style="120" customWidth="1"/>
    <col min="5" max="5" width="17.57421875" style="120" customWidth="1"/>
    <col min="6" max="6" width="16.8515625" style="8" bestFit="1" customWidth="1"/>
    <col min="7" max="9" width="15.8515625" style="8" customWidth="1"/>
    <col min="10" max="10" width="17.421875" style="236" customWidth="1"/>
    <col min="11" max="11" width="18.8515625" style="236" customWidth="1"/>
    <col min="12" max="12" width="16.8515625" style="8" customWidth="1"/>
    <col min="13" max="13" width="16.7109375" style="8" bestFit="1" customWidth="1"/>
    <col min="14" max="14" width="15.57421875" style="8" bestFit="1" customWidth="1"/>
    <col min="15" max="15" width="14.421875" style="8" bestFit="1" customWidth="1"/>
    <col min="16" max="16384" width="9.140625" style="8" customWidth="1"/>
  </cols>
  <sheetData>
    <row r="1" spans="1:10" ht="16.5" customHeight="1">
      <c r="A1" s="235"/>
      <c r="B1" s="235"/>
      <c r="C1" s="235"/>
      <c r="D1" s="235"/>
      <c r="E1" s="235"/>
      <c r="F1" s="235"/>
      <c r="G1" s="235"/>
      <c r="H1" s="235"/>
      <c r="I1" s="235"/>
      <c r="J1" s="235"/>
    </row>
    <row r="2" spans="1:2" ht="16.5" customHeight="1">
      <c r="A2" s="237" t="s">
        <v>420</v>
      </c>
      <c r="B2" s="238"/>
    </row>
    <row r="3" spans="1:2" ht="16.5" customHeight="1">
      <c r="A3" s="237" t="s">
        <v>421</v>
      </c>
      <c r="B3" s="238"/>
    </row>
    <row r="4" ht="16.5" customHeight="1">
      <c r="B4" s="238"/>
    </row>
    <row r="5" ht="16.5" customHeight="1">
      <c r="B5" s="238"/>
    </row>
    <row r="6" spans="1:10" ht="16.5" customHeight="1">
      <c r="A6" s="445" t="s">
        <v>454</v>
      </c>
      <c r="B6" s="445"/>
      <c r="C6" s="445"/>
      <c r="D6" s="445"/>
      <c r="E6" s="445"/>
      <c r="F6" s="413"/>
      <c r="G6" s="413"/>
      <c r="H6" s="413"/>
      <c r="I6" s="413"/>
      <c r="J6" s="413"/>
    </row>
    <row r="7" spans="1:10" ht="16.5" customHeight="1">
      <c r="A7" s="446" t="s">
        <v>434</v>
      </c>
      <c r="B7" s="446"/>
      <c r="C7" s="446"/>
      <c r="D7" s="446"/>
      <c r="E7" s="446"/>
      <c r="F7" s="414"/>
      <c r="G7" s="414"/>
      <c r="H7" s="414"/>
      <c r="I7" s="414"/>
      <c r="J7" s="414"/>
    </row>
    <row r="8" ht="16.5" customHeight="1">
      <c r="B8" s="238"/>
    </row>
    <row r="9" ht="16.5" customHeight="1">
      <c r="B9" s="238"/>
    </row>
    <row r="10" spans="1:2" ht="16.5" customHeight="1">
      <c r="A10" s="237">
        <v>1</v>
      </c>
      <c r="B10" s="238" t="s">
        <v>285</v>
      </c>
    </row>
    <row r="11" spans="3:10" ht="16.5" customHeight="1">
      <c r="C11" s="234">
        <v>40268</v>
      </c>
      <c r="D11" s="97"/>
      <c r="E11" s="96" t="s">
        <v>418</v>
      </c>
      <c r="F11" s="97"/>
      <c r="G11" s="97"/>
      <c r="H11" s="97"/>
      <c r="I11" s="97"/>
      <c r="J11" s="96"/>
    </row>
    <row r="12" spans="3:10" ht="15">
      <c r="C12" s="94" t="s">
        <v>28</v>
      </c>
      <c r="D12" s="89"/>
      <c r="E12" s="94" t="s">
        <v>28</v>
      </c>
      <c r="F12" s="89"/>
      <c r="G12" s="89"/>
      <c r="H12" s="89"/>
      <c r="I12" s="89"/>
      <c r="J12" s="91"/>
    </row>
    <row r="13" spans="3:10" ht="15">
      <c r="C13" s="91"/>
      <c r="D13" s="89"/>
      <c r="E13" s="91"/>
      <c r="F13" s="89"/>
      <c r="G13" s="89"/>
      <c r="H13" s="89"/>
      <c r="I13" s="89"/>
      <c r="J13" s="91"/>
    </row>
    <row r="14" spans="1:11" s="80" customFormat="1" ht="16.5" customHeight="1">
      <c r="A14" s="243"/>
      <c r="B14" s="105" t="s">
        <v>209</v>
      </c>
      <c r="C14" s="113">
        <v>359624018</v>
      </c>
      <c r="D14" s="113"/>
      <c r="E14" s="113">
        <v>133981901</v>
      </c>
      <c r="F14" s="113"/>
      <c r="G14" s="113"/>
      <c r="H14" s="113"/>
      <c r="I14" s="113"/>
      <c r="J14" s="122"/>
      <c r="K14" s="245"/>
    </row>
    <row r="15" spans="1:11" s="80" customFormat="1" ht="16.5" customHeight="1">
      <c r="A15" s="243"/>
      <c r="B15" s="105" t="s">
        <v>210</v>
      </c>
      <c r="C15" s="113">
        <v>238217348</v>
      </c>
      <c r="D15" s="113"/>
      <c r="E15" s="113">
        <v>2831296187</v>
      </c>
      <c r="F15" s="113"/>
      <c r="G15" s="113"/>
      <c r="H15" s="113"/>
      <c r="I15" s="113"/>
      <c r="J15" s="122"/>
      <c r="K15" s="245"/>
    </row>
    <row r="16" spans="1:11" ht="16.5" customHeight="1" outlineLevel="1">
      <c r="A16" s="246"/>
      <c r="B16" s="86" t="s">
        <v>394</v>
      </c>
      <c r="C16" s="89">
        <v>27052978</v>
      </c>
      <c r="D16" s="100"/>
      <c r="E16" s="89">
        <v>22915394</v>
      </c>
      <c r="F16" s="100"/>
      <c r="G16" s="100"/>
      <c r="H16" s="100"/>
      <c r="I16" s="100"/>
      <c r="J16" s="95"/>
      <c r="K16" s="249"/>
    </row>
    <row r="17" spans="1:11" s="79" customFormat="1" ht="16.5" customHeight="1" outlineLevel="1">
      <c r="A17" s="250"/>
      <c r="B17" s="88" t="s">
        <v>395</v>
      </c>
      <c r="C17" s="100">
        <v>9414508</v>
      </c>
      <c r="D17" s="100"/>
      <c r="E17" s="100">
        <v>1554447</v>
      </c>
      <c r="F17" s="100"/>
      <c r="G17" s="100"/>
      <c r="H17" s="100"/>
      <c r="I17" s="100"/>
      <c r="J17" s="345"/>
      <c r="K17" s="252"/>
    </row>
    <row r="18" spans="1:11" s="79" customFormat="1" ht="16.5" customHeight="1" outlineLevel="1">
      <c r="A18" s="250"/>
      <c r="B18" s="88" t="s">
        <v>396</v>
      </c>
      <c r="C18" s="100">
        <v>17638470</v>
      </c>
      <c r="D18" s="100"/>
      <c r="E18" s="100">
        <v>17638470</v>
      </c>
      <c r="F18" s="100"/>
      <c r="G18" s="100"/>
      <c r="H18" s="100"/>
      <c r="I18" s="100"/>
      <c r="J18" s="345"/>
      <c r="K18" s="252"/>
    </row>
    <row r="19" spans="1:11" s="79" customFormat="1" ht="16.5" customHeight="1" outlineLevel="1">
      <c r="A19" s="250"/>
      <c r="B19" s="88" t="s">
        <v>397</v>
      </c>
      <c r="C19" s="100"/>
      <c r="D19" s="100"/>
      <c r="E19" s="100"/>
      <c r="F19" s="100"/>
      <c r="G19" s="100"/>
      <c r="H19" s="100"/>
      <c r="I19" s="100"/>
      <c r="J19" s="345"/>
      <c r="K19" s="252"/>
    </row>
    <row r="20" spans="1:11" ht="16.5" customHeight="1" outlineLevel="1">
      <c r="A20" s="246"/>
      <c r="B20" s="86" t="s">
        <v>398</v>
      </c>
      <c r="C20" s="89">
        <v>80459037</v>
      </c>
      <c r="D20" s="100"/>
      <c r="E20" s="89">
        <v>228663684</v>
      </c>
      <c r="F20" s="100"/>
      <c r="G20" s="100"/>
      <c r="H20" s="100"/>
      <c r="I20" s="100"/>
      <c r="J20" s="95"/>
      <c r="K20" s="249"/>
    </row>
    <row r="21" spans="1:11" ht="16.5" customHeight="1" outlineLevel="1">
      <c r="A21" s="246"/>
      <c r="B21" s="86" t="s">
        <v>399</v>
      </c>
      <c r="C21" s="89">
        <v>25007583</v>
      </c>
      <c r="D21" s="100"/>
      <c r="E21" s="89">
        <v>288869087</v>
      </c>
      <c r="F21" s="100"/>
      <c r="G21" s="100"/>
      <c r="H21" s="100"/>
      <c r="I21" s="100"/>
      <c r="J21" s="95"/>
      <c r="K21" s="249"/>
    </row>
    <row r="22" spans="1:11" ht="16.5" customHeight="1" outlineLevel="1">
      <c r="A22" s="246"/>
      <c r="B22" s="86" t="s">
        <v>400</v>
      </c>
      <c r="C22" s="89"/>
      <c r="D22" s="100"/>
      <c r="E22" s="89">
        <v>0</v>
      </c>
      <c r="F22" s="100"/>
      <c r="G22" s="100"/>
      <c r="H22" s="100"/>
      <c r="I22" s="100"/>
      <c r="J22" s="95"/>
      <c r="K22" s="249"/>
    </row>
    <row r="23" spans="1:11" ht="16.5" customHeight="1" outlineLevel="1">
      <c r="A23" s="246"/>
      <c r="B23" s="86" t="s">
        <v>401</v>
      </c>
      <c r="C23" s="89"/>
      <c r="D23" s="100"/>
      <c r="E23" s="89">
        <v>0</v>
      </c>
      <c r="F23" s="100"/>
      <c r="G23" s="100"/>
      <c r="H23" s="100"/>
      <c r="I23" s="100"/>
      <c r="J23" s="95"/>
      <c r="K23" s="249"/>
    </row>
    <row r="24" spans="1:11" ht="16.5" customHeight="1" outlineLevel="1">
      <c r="A24" s="246"/>
      <c r="B24" s="86" t="s">
        <v>402</v>
      </c>
      <c r="C24" s="89">
        <v>2107065</v>
      </c>
      <c r="D24" s="89"/>
      <c r="E24" s="89">
        <v>2107065</v>
      </c>
      <c r="F24" s="89"/>
      <c r="G24" s="89"/>
      <c r="H24" s="89"/>
      <c r="I24" s="89"/>
      <c r="J24" s="95"/>
      <c r="K24" s="249"/>
    </row>
    <row r="25" spans="1:11" ht="16.5" customHeight="1" outlineLevel="1">
      <c r="A25" s="246"/>
      <c r="B25" s="86" t="s">
        <v>403</v>
      </c>
      <c r="C25" s="89">
        <v>3382062</v>
      </c>
      <c r="D25" s="89"/>
      <c r="E25" s="89">
        <v>10351028</v>
      </c>
      <c r="F25" s="89"/>
      <c r="G25" s="89"/>
      <c r="H25" s="89"/>
      <c r="I25" s="89"/>
      <c r="J25" s="95"/>
      <c r="K25" s="249"/>
    </row>
    <row r="26" spans="1:11" ht="16.5" customHeight="1" outlineLevel="1">
      <c r="A26" s="246"/>
      <c r="B26" s="86" t="s">
        <v>404</v>
      </c>
      <c r="C26" s="89">
        <v>3008392</v>
      </c>
      <c r="D26" s="100"/>
      <c r="E26" s="89">
        <v>2928330</v>
      </c>
      <c r="F26" s="100"/>
      <c r="G26" s="100"/>
      <c r="H26" s="100"/>
      <c r="I26" s="100"/>
      <c r="J26" s="95"/>
      <c r="K26" s="249"/>
    </row>
    <row r="27" spans="1:11" ht="16.5" customHeight="1" outlineLevel="1">
      <c r="A27" s="246"/>
      <c r="B27" s="86" t="s">
        <v>405</v>
      </c>
      <c r="C27" s="89">
        <v>93230389</v>
      </c>
      <c r="D27" s="100"/>
      <c r="E27" s="89">
        <v>2273369157</v>
      </c>
      <c r="F27" s="100"/>
      <c r="G27" s="100"/>
      <c r="H27" s="100"/>
      <c r="I27" s="100"/>
      <c r="J27" s="95"/>
      <c r="K27" s="249"/>
    </row>
    <row r="28" spans="1:11" ht="16.5" customHeight="1" outlineLevel="1">
      <c r="A28" s="243"/>
      <c r="B28" s="86" t="s">
        <v>406</v>
      </c>
      <c r="C28" s="89">
        <v>3969842</v>
      </c>
      <c r="D28" s="100"/>
      <c r="E28" s="89">
        <v>2092442</v>
      </c>
      <c r="F28" s="100"/>
      <c r="G28" s="100"/>
      <c r="H28" s="100"/>
      <c r="I28" s="100"/>
      <c r="J28" s="95"/>
      <c r="K28" s="249"/>
    </row>
    <row r="29" spans="1:11" ht="16.5" customHeight="1" outlineLevel="1">
      <c r="A29" s="243"/>
      <c r="B29" s="4"/>
      <c r="C29" s="89"/>
      <c r="D29" s="89"/>
      <c r="E29" s="89"/>
      <c r="F29" s="89"/>
      <c r="G29" s="89"/>
      <c r="H29" s="89"/>
      <c r="I29" s="89"/>
      <c r="J29" s="95"/>
      <c r="K29" s="249"/>
    </row>
    <row r="30" spans="1:11" s="79" customFormat="1" ht="16.5" customHeight="1" outlineLevel="1" thickBot="1">
      <c r="A30" s="254"/>
      <c r="B30" s="6" t="s">
        <v>211</v>
      </c>
      <c r="C30" s="93">
        <v>597841366</v>
      </c>
      <c r="D30" s="99"/>
      <c r="E30" s="93">
        <v>2965278088</v>
      </c>
      <c r="F30" s="99"/>
      <c r="G30" s="99"/>
      <c r="H30" s="99"/>
      <c r="I30" s="99"/>
      <c r="J30" s="103"/>
      <c r="K30" s="252"/>
    </row>
    <row r="31" spans="1:11" s="79" customFormat="1" ht="16.5" customHeight="1" outlineLevel="1" thickTop="1">
      <c r="A31" s="254"/>
      <c r="B31" s="251"/>
      <c r="C31" s="390" t="b">
        <f>C30=BCĐKT!G14</f>
        <v>1</v>
      </c>
      <c r="D31" s="251"/>
      <c r="E31" s="343" t="b">
        <f>E30=BCĐKT!H14</f>
        <v>1</v>
      </c>
      <c r="F31" s="344"/>
      <c r="G31" s="344"/>
      <c r="H31" s="344"/>
      <c r="I31" s="344"/>
      <c r="J31" s="344"/>
      <c r="K31" s="252"/>
    </row>
    <row r="32" ht="16.5" customHeight="1">
      <c r="E32" s="77"/>
    </row>
    <row r="33" spans="1:2" ht="16.5" customHeight="1">
      <c r="A33" s="237">
        <v>2</v>
      </c>
      <c r="B33" s="238" t="s">
        <v>212</v>
      </c>
    </row>
    <row r="35" spans="3:5" ht="16.5" customHeight="1">
      <c r="C35" s="234">
        <v>40268</v>
      </c>
      <c r="D35" s="97"/>
      <c r="E35" s="96" t="s">
        <v>418</v>
      </c>
    </row>
    <row r="36" spans="3:5" ht="16.5" customHeight="1">
      <c r="C36" s="241" t="s">
        <v>28</v>
      </c>
      <c r="E36" s="241" t="s">
        <v>28</v>
      </c>
    </row>
    <row r="37" spans="3:5" ht="16.5" customHeight="1">
      <c r="C37" s="242"/>
      <c r="E37" s="242"/>
    </row>
    <row r="38" spans="2:5" ht="16.5" customHeight="1">
      <c r="B38" s="8" t="s">
        <v>313</v>
      </c>
      <c r="C38" s="119">
        <v>0</v>
      </c>
      <c r="E38" s="242">
        <v>0</v>
      </c>
    </row>
    <row r="39" ht="16.5" customHeight="1" outlineLevel="1">
      <c r="B39" s="8" t="s">
        <v>213</v>
      </c>
    </row>
    <row r="40" ht="16.5" customHeight="1" outlineLevel="1">
      <c r="B40" s="8" t="s">
        <v>314</v>
      </c>
    </row>
    <row r="41" spans="2:5" ht="16.5" customHeight="1" outlineLevel="1">
      <c r="B41" s="79" t="s">
        <v>445</v>
      </c>
      <c r="C41" s="339">
        <v>8750742147</v>
      </c>
      <c r="E41" s="339">
        <v>6792611324</v>
      </c>
    </row>
    <row r="42" spans="2:5" ht="16.5" customHeight="1" outlineLevel="1">
      <c r="B42" s="79" t="s">
        <v>446</v>
      </c>
      <c r="C42" s="402"/>
      <c r="E42" s="339"/>
    </row>
    <row r="44" spans="2:5" ht="16.5" customHeight="1" thickBot="1">
      <c r="B44" s="6" t="s">
        <v>211</v>
      </c>
      <c r="C44" s="255">
        <f>SUM(C38:C42)</f>
        <v>8750742147</v>
      </c>
      <c r="D44" s="259"/>
      <c r="E44" s="255">
        <f>SUM(E38:E42)</f>
        <v>6792611324</v>
      </c>
    </row>
    <row r="45" spans="3:5" ht="16.5" customHeight="1" thickTop="1">
      <c r="C45" s="257" t="b">
        <f>C44=BCĐKT!G19</f>
        <v>1</v>
      </c>
      <c r="D45" s="257"/>
      <c r="E45" s="257" t="b">
        <f>E44=BCĐKT!H19</f>
        <v>1</v>
      </c>
    </row>
    <row r="46" spans="3:5" ht="16.5" customHeight="1" outlineLevel="1">
      <c r="C46" s="257"/>
      <c r="D46" s="257"/>
      <c r="E46" s="257"/>
    </row>
    <row r="47" spans="1:3" ht="16.5" customHeight="1">
      <c r="A47" s="237">
        <v>4</v>
      </c>
      <c r="B47" s="71" t="s">
        <v>214</v>
      </c>
      <c r="C47" s="124"/>
    </row>
    <row r="49" spans="3:5" ht="16.5" customHeight="1">
      <c r="C49" s="234">
        <v>40268</v>
      </c>
      <c r="D49" s="97"/>
      <c r="E49" s="96" t="s">
        <v>418</v>
      </c>
    </row>
    <row r="50" spans="3:5" ht="16.5" customHeight="1">
      <c r="C50" s="94" t="s">
        <v>28</v>
      </c>
      <c r="D50" s="89"/>
      <c r="E50" s="94" t="s">
        <v>28</v>
      </c>
    </row>
    <row r="52" spans="2:5" ht="16.5" customHeight="1">
      <c r="B52" s="102" t="s">
        <v>215</v>
      </c>
      <c r="C52" s="113">
        <v>5872673302</v>
      </c>
      <c r="D52" s="89"/>
      <c r="E52" s="113">
        <v>5812776135</v>
      </c>
    </row>
    <row r="53" spans="2:5" ht="16.5" customHeight="1">
      <c r="B53" s="98" t="s">
        <v>349</v>
      </c>
      <c r="C53" s="100">
        <v>5872673302</v>
      </c>
      <c r="D53" s="100"/>
      <c r="E53" s="100">
        <v>5812561135</v>
      </c>
    </row>
    <row r="54" spans="2:5" ht="16.5" customHeight="1">
      <c r="B54" s="98" t="s">
        <v>350</v>
      </c>
      <c r="C54" s="100"/>
      <c r="D54" s="100"/>
      <c r="E54" s="100">
        <v>215000</v>
      </c>
    </row>
    <row r="56" spans="2:6" ht="16.5" customHeight="1" thickBot="1">
      <c r="B56" s="6" t="s">
        <v>211</v>
      </c>
      <c r="C56" s="255">
        <f>C52</f>
        <v>5872673302</v>
      </c>
      <c r="D56" s="259"/>
      <c r="E56" s="255">
        <f>E52</f>
        <v>5812776135</v>
      </c>
      <c r="F56" s="313"/>
    </row>
    <row r="57" spans="3:5" ht="16.5" customHeight="1" thickTop="1">
      <c r="C57" s="257" t="b">
        <f>C56=BCĐKT!G27</f>
        <v>1</v>
      </c>
      <c r="D57" s="257"/>
      <c r="E57" s="257" t="b">
        <f>E56=BCĐKT!H27</f>
        <v>1</v>
      </c>
    </row>
    <row r="59" spans="1:2" ht="16.5" customHeight="1">
      <c r="A59" s="237">
        <v>5</v>
      </c>
      <c r="B59" s="71" t="s">
        <v>216</v>
      </c>
    </row>
    <row r="60" spans="3:5" ht="16.5" customHeight="1">
      <c r="C60" s="234">
        <v>40268</v>
      </c>
      <c r="D60" s="97"/>
      <c r="E60" s="96" t="s">
        <v>418</v>
      </c>
    </row>
    <row r="61" spans="3:5" ht="16.5" customHeight="1">
      <c r="C61" s="94" t="s">
        <v>28</v>
      </c>
      <c r="D61" s="89"/>
      <c r="E61" s="94" t="s">
        <v>28</v>
      </c>
    </row>
    <row r="62" spans="2:5" ht="16.5" customHeight="1">
      <c r="B62" s="114"/>
      <c r="C62" s="91"/>
      <c r="D62" s="89"/>
      <c r="E62" s="91"/>
    </row>
    <row r="63" spans="2:5" ht="16.5" customHeight="1">
      <c r="B63" s="84" t="s">
        <v>352</v>
      </c>
      <c r="C63" s="115">
        <v>5372113145</v>
      </c>
      <c r="D63" s="89"/>
      <c r="E63" s="115">
        <v>5426552703</v>
      </c>
    </row>
    <row r="64" spans="2:5" ht="16.5" customHeight="1">
      <c r="B64" s="111" t="s">
        <v>353</v>
      </c>
      <c r="C64" s="115">
        <v>29704597724</v>
      </c>
      <c r="D64" s="89"/>
      <c r="E64" s="116">
        <v>27406566280</v>
      </c>
    </row>
    <row r="65" spans="2:5" ht="16.5" customHeight="1">
      <c r="B65" s="110"/>
      <c r="C65" s="113"/>
      <c r="D65" s="89"/>
      <c r="E65" s="113"/>
    </row>
    <row r="66" spans="2:5" ht="16.5" customHeight="1" thickBot="1">
      <c r="B66" s="6" t="s">
        <v>211</v>
      </c>
      <c r="C66" s="255">
        <f>SUM(C63:C65)</f>
        <v>35076710869</v>
      </c>
      <c r="D66" s="259"/>
      <c r="E66" s="255">
        <f>SUM(E63:E65)</f>
        <v>32833118983</v>
      </c>
    </row>
    <row r="67" spans="3:5" ht="16.5" customHeight="1" thickTop="1">
      <c r="C67" s="257" t="b">
        <f>C66=BCĐKT!G30</f>
        <v>1</v>
      </c>
      <c r="D67" s="257"/>
      <c r="E67" s="257" t="b">
        <f>E66=BCĐKT!H31</f>
        <v>1</v>
      </c>
    </row>
    <row r="68" spans="2:5" ht="16.5" customHeight="1">
      <c r="B68" s="8" t="s">
        <v>217</v>
      </c>
      <c r="C68" s="257"/>
      <c r="D68" s="257"/>
      <c r="E68" s="257"/>
    </row>
    <row r="69" ht="16.5" customHeight="1">
      <c r="B69" s="8" t="s">
        <v>218</v>
      </c>
    </row>
    <row r="70" spans="2:10" ht="16.5" customHeight="1">
      <c r="B70" s="8" t="s">
        <v>219</v>
      </c>
      <c r="J70" s="263"/>
    </row>
    <row r="72" spans="1:10" ht="16.5" customHeight="1">
      <c r="A72" s="237">
        <v>6</v>
      </c>
      <c r="B72" s="238" t="s">
        <v>308</v>
      </c>
      <c r="J72" s="8"/>
    </row>
    <row r="73" ht="16.5" customHeight="1">
      <c r="J73" s="8"/>
    </row>
    <row r="74" spans="1:10" ht="15">
      <c r="A74" s="264"/>
      <c r="B74" s="76"/>
      <c r="C74" s="346" t="s">
        <v>418</v>
      </c>
      <c r="D74" s="265"/>
      <c r="E74" s="346" t="s">
        <v>419</v>
      </c>
      <c r="F74" s="266"/>
      <c r="G74" s="266"/>
      <c r="H74" s="266"/>
      <c r="I74" s="266"/>
      <c r="J74" s="346"/>
    </row>
    <row r="75" spans="3:10" ht="16.5" customHeight="1">
      <c r="C75" s="242"/>
      <c r="D75" s="242"/>
      <c r="E75" s="242"/>
      <c r="F75" s="242"/>
      <c r="G75" s="242"/>
      <c r="H75" s="242"/>
      <c r="I75" s="242"/>
      <c r="J75" s="242"/>
    </row>
    <row r="76" spans="2:10" ht="16.5" customHeight="1">
      <c r="B76" s="8" t="s">
        <v>422</v>
      </c>
      <c r="C76" s="267">
        <v>534890514</v>
      </c>
      <c r="E76" s="267">
        <v>814890514</v>
      </c>
      <c r="F76" s="120"/>
      <c r="G76" s="120"/>
      <c r="H76" s="120"/>
      <c r="I76" s="120"/>
      <c r="J76" s="120"/>
    </row>
    <row r="77" spans="6:10" ht="16.5" customHeight="1">
      <c r="F77" s="120"/>
      <c r="G77" s="120"/>
      <c r="H77" s="120"/>
      <c r="I77" s="120"/>
      <c r="J77" s="120"/>
    </row>
    <row r="78" spans="2:10" ht="16.5" customHeight="1" thickBot="1">
      <c r="B78" s="6" t="s">
        <v>211</v>
      </c>
      <c r="C78" s="255">
        <f>SUM(C76:C76)</f>
        <v>534890514</v>
      </c>
      <c r="D78" s="255"/>
      <c r="E78" s="255">
        <f>SUM(E76:E76)</f>
        <v>814890514</v>
      </c>
      <c r="F78" s="255"/>
      <c r="G78" s="255"/>
      <c r="H78" s="255"/>
      <c r="I78" s="255"/>
      <c r="J78" s="255"/>
    </row>
    <row r="79" spans="3:10" ht="16.5" customHeight="1" thickTop="1">
      <c r="C79" s="341" t="b">
        <f>C78=BCĐKT!H35</f>
        <v>1</v>
      </c>
      <c r="E79" s="341" t="b">
        <f>E78=BCĐKT!G35</f>
        <v>1</v>
      </c>
      <c r="J79" s="258"/>
    </row>
    <row r="81" spans="1:2" ht="16.5" customHeight="1">
      <c r="A81" s="237">
        <v>7</v>
      </c>
      <c r="B81" s="71" t="s">
        <v>220</v>
      </c>
    </row>
    <row r="82" spans="3:5" ht="16.5" customHeight="1">
      <c r="C82" s="234">
        <v>40268</v>
      </c>
      <c r="D82" s="97"/>
      <c r="E82" s="96" t="s">
        <v>418</v>
      </c>
    </row>
    <row r="83" spans="3:5" ht="16.5" customHeight="1">
      <c r="C83" s="241" t="s">
        <v>28</v>
      </c>
      <c r="E83" s="241" t="s">
        <v>28</v>
      </c>
    </row>
    <row r="85" ht="16.5" customHeight="1">
      <c r="B85" s="260" t="s">
        <v>221</v>
      </c>
    </row>
    <row r="86" spans="2:5" ht="16.5" customHeight="1">
      <c r="B86" s="260" t="s">
        <v>222</v>
      </c>
      <c r="C86" s="120">
        <v>0</v>
      </c>
      <c r="E86" s="120">
        <v>7040000</v>
      </c>
    </row>
    <row r="87" spans="1:11" s="50" customFormat="1" ht="16.5" customHeight="1">
      <c r="A87" s="261"/>
      <c r="B87" s="268" t="s">
        <v>223</v>
      </c>
      <c r="C87" s="247"/>
      <c r="D87" s="269"/>
      <c r="E87" s="119">
        <v>0</v>
      </c>
      <c r="J87" s="262"/>
      <c r="K87" s="262"/>
    </row>
    <row r="88" spans="1:11" s="50" customFormat="1" ht="16.5" customHeight="1">
      <c r="A88" s="261"/>
      <c r="B88" s="268" t="s">
        <v>224</v>
      </c>
      <c r="C88" s="247"/>
      <c r="D88" s="269"/>
      <c r="E88" s="339">
        <v>7040000</v>
      </c>
      <c r="J88" s="262"/>
      <c r="K88" s="262"/>
    </row>
    <row r="89" spans="1:11" s="50" customFormat="1" ht="16.5" customHeight="1">
      <c r="A89" s="261"/>
      <c r="B89" s="260" t="s">
        <v>225</v>
      </c>
      <c r="C89" s="270"/>
      <c r="D89" s="271"/>
      <c r="E89" s="271"/>
      <c r="J89" s="262"/>
      <c r="K89" s="262"/>
    </row>
    <row r="90" ht="16.5" customHeight="1">
      <c r="C90" s="272"/>
    </row>
    <row r="91" spans="2:5" ht="16.5" customHeight="1" thickBot="1">
      <c r="B91" s="6" t="s">
        <v>211</v>
      </c>
      <c r="C91" s="255">
        <f>SUM(C85:C90)</f>
        <v>0</v>
      </c>
      <c r="D91" s="259"/>
      <c r="E91" s="255">
        <f>E87+E88</f>
        <v>7040000</v>
      </c>
    </row>
    <row r="92" spans="3:5" ht="16.5" customHeight="1" thickTop="1">
      <c r="C92" s="257" t="b">
        <f>C91=BCĐKT!F37</f>
        <v>1</v>
      </c>
      <c r="D92" s="257"/>
      <c r="E92" s="257" t="b">
        <f>E91=BCĐKT!H37</f>
        <v>1</v>
      </c>
    </row>
    <row r="93" spans="3:5" ht="16.5" customHeight="1">
      <c r="C93" s="257"/>
      <c r="D93" s="257"/>
      <c r="E93" s="257"/>
    </row>
    <row r="94" spans="1:2" ht="16.5" customHeight="1">
      <c r="A94" s="237">
        <v>8</v>
      </c>
      <c r="B94" s="71" t="s">
        <v>310</v>
      </c>
    </row>
    <row r="95" spans="3:5" ht="16.5" customHeight="1">
      <c r="C95" s="234">
        <v>40268</v>
      </c>
      <c r="D95" s="97"/>
      <c r="E95" s="96" t="s">
        <v>418</v>
      </c>
    </row>
    <row r="96" spans="3:5" ht="16.5" customHeight="1">
      <c r="C96" s="241" t="s">
        <v>28</v>
      </c>
      <c r="E96" s="241" t="s">
        <v>28</v>
      </c>
    </row>
    <row r="97" spans="2:5" ht="16.5" customHeight="1">
      <c r="B97" s="117"/>
      <c r="C97" s="113"/>
      <c r="E97" s="113"/>
    </row>
    <row r="98" spans="2:5" ht="16.5" customHeight="1">
      <c r="B98" s="102" t="s">
        <v>311</v>
      </c>
      <c r="C98" s="89">
        <v>160570682</v>
      </c>
      <c r="E98" s="89">
        <v>259221928</v>
      </c>
    </row>
    <row r="99" spans="2:5" ht="16.5" customHeight="1">
      <c r="B99" s="102" t="s">
        <v>312</v>
      </c>
      <c r="C99" s="89">
        <v>3200000</v>
      </c>
      <c r="E99" s="89">
        <v>3200000</v>
      </c>
    </row>
    <row r="100" spans="2:5" ht="16.5" customHeight="1" thickBot="1">
      <c r="B100" s="6" t="s">
        <v>211</v>
      </c>
      <c r="C100" s="255">
        <f>SUM(C98:C99)</f>
        <v>163770682</v>
      </c>
      <c r="D100" s="259"/>
      <c r="E100" s="255">
        <f>SUM(E98:E99)</f>
        <v>262421928</v>
      </c>
    </row>
    <row r="101" spans="3:5" ht="16.5" customHeight="1" thickTop="1">
      <c r="C101" s="257" t="b">
        <f>C100=BCĐKT!G38</f>
        <v>1</v>
      </c>
      <c r="D101" s="257"/>
      <c r="E101" s="257" t="b">
        <f>E100=BCĐKT!H38</f>
        <v>1</v>
      </c>
    </row>
    <row r="103" spans="1:2" ht="16.5" customHeight="1">
      <c r="A103" s="237">
        <v>12</v>
      </c>
      <c r="B103" s="71" t="s">
        <v>443</v>
      </c>
    </row>
    <row r="105" spans="1:12" s="74" customFormat="1" ht="25.5">
      <c r="A105" s="73"/>
      <c r="B105" s="73" t="s">
        <v>270</v>
      </c>
      <c r="C105" s="273" t="s">
        <v>281</v>
      </c>
      <c r="D105" s="273"/>
      <c r="E105" s="273" t="s">
        <v>282</v>
      </c>
      <c r="F105" s="400" t="s">
        <v>283</v>
      </c>
      <c r="G105" s="273" t="s">
        <v>284</v>
      </c>
      <c r="H105" s="273" t="s">
        <v>464</v>
      </c>
      <c r="I105" s="400"/>
      <c r="L105" s="128"/>
    </row>
    <row r="106" spans="1:12" s="72" customFormat="1" ht="15">
      <c r="A106" s="274"/>
      <c r="B106" s="274"/>
      <c r="C106" s="275"/>
      <c r="D106" s="275"/>
      <c r="E106" s="275"/>
      <c r="F106" s="275"/>
      <c r="G106" s="275"/>
      <c r="H106" s="275"/>
      <c r="I106" s="275"/>
      <c r="L106" s="127"/>
    </row>
    <row r="107" spans="1:9" s="72" customFormat="1" ht="15">
      <c r="A107" s="75"/>
      <c r="B107" s="75" t="s">
        <v>271</v>
      </c>
      <c r="C107" s="276"/>
      <c r="D107" s="275"/>
      <c r="E107" s="275"/>
      <c r="F107" s="275"/>
      <c r="G107" s="275"/>
      <c r="H107" s="275"/>
      <c r="I107" s="275"/>
    </row>
    <row r="108" spans="1:12" s="72" customFormat="1" ht="15">
      <c r="A108" s="75"/>
      <c r="B108" s="75" t="s">
        <v>426</v>
      </c>
      <c r="C108" s="276">
        <v>17327829997</v>
      </c>
      <c r="D108" s="276"/>
      <c r="E108" s="276">
        <v>6574416715</v>
      </c>
      <c r="F108" s="276">
        <v>11319389743</v>
      </c>
      <c r="G108" s="276">
        <v>204005753</v>
      </c>
      <c r="H108" s="276">
        <f>SUM(C108:G108)</f>
        <v>35425642208</v>
      </c>
      <c r="I108" s="276"/>
      <c r="L108" s="347"/>
    </row>
    <row r="109" spans="1:12" s="72" customFormat="1" ht="15">
      <c r="A109" s="274"/>
      <c r="B109" s="277" t="s">
        <v>272</v>
      </c>
      <c r="C109" s="278"/>
      <c r="D109" s="278"/>
      <c r="E109" s="278">
        <v>18500000</v>
      </c>
      <c r="F109" s="278"/>
      <c r="G109" s="278">
        <v>0</v>
      </c>
      <c r="H109" s="276">
        <f>SUM(C109:G109)</f>
        <v>18500000</v>
      </c>
      <c r="I109" s="278"/>
      <c r="L109" s="347"/>
    </row>
    <row r="110" spans="1:12" s="72" customFormat="1" ht="15">
      <c r="A110" s="274"/>
      <c r="B110" s="277" t="s">
        <v>273</v>
      </c>
      <c r="C110" s="278"/>
      <c r="D110" s="278"/>
      <c r="E110" s="278"/>
      <c r="F110" s="278"/>
      <c r="G110" s="278">
        <v>0</v>
      </c>
      <c r="H110" s="276">
        <f>SUM(C110:G110)</f>
        <v>0</v>
      </c>
      <c r="I110" s="278"/>
      <c r="L110" s="347"/>
    </row>
    <row r="111" spans="1:12" s="72" customFormat="1" ht="15">
      <c r="A111" s="274"/>
      <c r="B111" s="277" t="s">
        <v>274</v>
      </c>
      <c r="C111" s="278"/>
      <c r="D111" s="278"/>
      <c r="E111" s="278"/>
      <c r="F111" s="278"/>
      <c r="G111" s="278"/>
      <c r="H111" s="276">
        <f>SUM(C111:G111)</f>
        <v>0</v>
      </c>
      <c r="I111" s="278"/>
      <c r="L111" s="347"/>
    </row>
    <row r="112" spans="1:12" s="72" customFormat="1" ht="15">
      <c r="A112" s="274"/>
      <c r="B112" s="277" t="s">
        <v>275</v>
      </c>
      <c r="C112" s="278"/>
      <c r="D112" s="278"/>
      <c r="E112" s="278"/>
      <c r="F112" s="278"/>
      <c r="G112" s="278"/>
      <c r="H112" s="276">
        <f>SUM(C112:G112)</f>
        <v>0</v>
      </c>
      <c r="I112" s="278"/>
      <c r="L112" s="347"/>
    </row>
    <row r="113" spans="1:12" s="72" customFormat="1" ht="15">
      <c r="A113" s="274"/>
      <c r="B113" s="277" t="s">
        <v>276</v>
      </c>
      <c r="C113" s="278"/>
      <c r="D113" s="278"/>
      <c r="E113" s="278"/>
      <c r="F113" s="278"/>
      <c r="G113" s="278"/>
      <c r="H113" s="276">
        <f>SUM(C113:G113)</f>
        <v>0</v>
      </c>
      <c r="I113" s="278"/>
      <c r="L113" s="347"/>
    </row>
    <row r="114" spans="1:12" s="72" customFormat="1" ht="15">
      <c r="A114" s="274"/>
      <c r="B114" s="277" t="s">
        <v>277</v>
      </c>
      <c r="C114" s="278"/>
      <c r="D114" s="278"/>
      <c r="E114" s="278"/>
      <c r="F114" s="278"/>
      <c r="G114" s="278"/>
      <c r="H114" s="276">
        <f>SUM(C114:G114)</f>
        <v>0</v>
      </c>
      <c r="I114" s="278"/>
      <c r="L114" s="347"/>
    </row>
    <row r="115" spans="1:12" s="72" customFormat="1" ht="15">
      <c r="A115" s="75"/>
      <c r="B115" s="279" t="s">
        <v>460</v>
      </c>
      <c r="C115" s="280">
        <v>17327829997</v>
      </c>
      <c r="D115" s="280">
        <v>0</v>
      </c>
      <c r="E115" s="280">
        <v>6592916715</v>
      </c>
      <c r="F115" s="280">
        <v>11319389743</v>
      </c>
      <c r="G115" s="280">
        <v>204005753</v>
      </c>
      <c r="H115" s="276">
        <f>SUM(C115:G115)</f>
        <v>35444142208</v>
      </c>
      <c r="I115" s="280"/>
      <c r="L115" s="347"/>
    </row>
    <row r="116" spans="1:12" s="72" customFormat="1" ht="15">
      <c r="A116" s="75"/>
      <c r="B116" s="279"/>
      <c r="C116" s="280"/>
      <c r="D116" s="280"/>
      <c r="E116" s="280"/>
      <c r="F116" s="280"/>
      <c r="G116" s="280"/>
      <c r="H116" s="280"/>
      <c r="I116" s="280"/>
      <c r="L116" s="347"/>
    </row>
    <row r="117" spans="1:12" s="72" customFormat="1" ht="15">
      <c r="A117" s="75"/>
      <c r="B117" s="279" t="s">
        <v>278</v>
      </c>
      <c r="C117" s="278"/>
      <c r="D117" s="278"/>
      <c r="E117" s="278"/>
      <c r="F117" s="278"/>
      <c r="G117" s="278"/>
      <c r="H117" s="278"/>
      <c r="I117" s="278"/>
      <c r="L117" s="347"/>
    </row>
    <row r="118" spans="1:12" s="72" customFormat="1" ht="15">
      <c r="A118" s="75"/>
      <c r="B118" s="279" t="s">
        <v>426</v>
      </c>
      <c r="C118" s="280">
        <v>4001663960</v>
      </c>
      <c r="D118" s="280"/>
      <c r="E118" s="280">
        <v>3777420121</v>
      </c>
      <c r="F118" s="280">
        <v>3987201649</v>
      </c>
      <c r="G118" s="280">
        <v>199820962</v>
      </c>
      <c r="H118" s="276">
        <f>SUM(C118:G118)</f>
        <v>11966106692</v>
      </c>
      <c r="I118" s="280"/>
      <c r="L118" s="347"/>
    </row>
    <row r="119" spans="1:13" s="72" customFormat="1" ht="15">
      <c r="A119" s="274"/>
      <c r="B119" s="277" t="s">
        <v>279</v>
      </c>
      <c r="C119" s="278">
        <v>267453360</v>
      </c>
      <c r="D119" s="278"/>
      <c r="E119" s="278">
        <v>149921833</v>
      </c>
      <c r="F119" s="278">
        <v>279192585</v>
      </c>
      <c r="G119" s="278">
        <v>3296667</v>
      </c>
      <c r="H119" s="276">
        <f>SUM(C119:G119)</f>
        <v>699864445</v>
      </c>
      <c r="I119" s="278"/>
      <c r="L119" s="348"/>
      <c r="M119" s="281"/>
    </row>
    <row r="120" spans="1:12" s="72" customFormat="1" ht="15">
      <c r="A120" s="274"/>
      <c r="B120" s="277" t="s">
        <v>274</v>
      </c>
      <c r="C120" s="278">
        <v>0</v>
      </c>
      <c r="D120" s="278"/>
      <c r="E120" s="278"/>
      <c r="F120" s="278"/>
      <c r="G120" s="278">
        <v>0</v>
      </c>
      <c r="H120" s="276">
        <f>SUM(C120:G120)</f>
        <v>0</v>
      </c>
      <c r="I120" s="278"/>
      <c r="L120" s="347"/>
    </row>
    <row r="121" spans="1:12" s="72" customFormat="1" ht="15">
      <c r="A121" s="274"/>
      <c r="B121" s="277" t="s">
        <v>275</v>
      </c>
      <c r="C121" s="278">
        <v>0</v>
      </c>
      <c r="D121" s="278"/>
      <c r="E121" s="278"/>
      <c r="F121" s="278"/>
      <c r="G121" s="278">
        <v>0</v>
      </c>
      <c r="H121" s="276">
        <f>SUM(C121:G121)</f>
        <v>0</v>
      </c>
      <c r="I121" s="278"/>
      <c r="L121" s="347"/>
    </row>
    <row r="122" spans="1:12" s="72" customFormat="1" ht="15">
      <c r="A122" s="274"/>
      <c r="B122" s="277" t="s">
        <v>276</v>
      </c>
      <c r="C122" s="278"/>
      <c r="D122" s="278"/>
      <c r="E122" s="278"/>
      <c r="F122" s="278"/>
      <c r="G122" s="278">
        <v>0</v>
      </c>
      <c r="H122" s="276">
        <f>SUM(C122:G122)</f>
        <v>0</v>
      </c>
      <c r="I122" s="278"/>
      <c r="L122" s="347"/>
    </row>
    <row r="123" spans="1:12" s="72" customFormat="1" ht="15">
      <c r="A123" s="274"/>
      <c r="B123" s="277" t="s">
        <v>277</v>
      </c>
      <c r="C123" s="278"/>
      <c r="D123" s="278"/>
      <c r="E123" s="278"/>
      <c r="F123" s="278"/>
      <c r="G123" s="278"/>
      <c r="H123" s="276">
        <f>SUM(C123:G123)</f>
        <v>0</v>
      </c>
      <c r="I123" s="278"/>
      <c r="L123" s="347"/>
    </row>
    <row r="124" spans="1:12" s="72" customFormat="1" ht="15">
      <c r="A124" s="75"/>
      <c r="B124" s="279" t="s">
        <v>460</v>
      </c>
      <c r="C124" s="280">
        <v>4269117320</v>
      </c>
      <c r="D124" s="280">
        <v>0</v>
      </c>
      <c r="E124" s="280">
        <v>3927341954</v>
      </c>
      <c r="F124" s="280">
        <v>4266394234</v>
      </c>
      <c r="G124" s="280">
        <v>203117629</v>
      </c>
      <c r="H124" s="276">
        <f>SUM(C124:G124)</f>
        <v>12665971137</v>
      </c>
      <c r="I124" s="280"/>
      <c r="L124" s="347"/>
    </row>
    <row r="125" spans="1:12" s="72" customFormat="1" ht="15">
      <c r="A125" s="75"/>
      <c r="B125" s="279"/>
      <c r="C125" s="280"/>
      <c r="D125" s="280"/>
      <c r="E125" s="280"/>
      <c r="F125" s="280"/>
      <c r="G125" s="280"/>
      <c r="H125" s="280"/>
      <c r="I125" s="280"/>
      <c r="L125" s="347"/>
    </row>
    <row r="126" spans="1:12" s="72" customFormat="1" ht="15">
      <c r="A126" s="75"/>
      <c r="B126" s="279" t="s">
        <v>280</v>
      </c>
      <c r="C126" s="278"/>
      <c r="D126" s="278"/>
      <c r="E126" s="278"/>
      <c r="F126" s="278"/>
      <c r="G126" s="278"/>
      <c r="H126" s="278"/>
      <c r="I126" s="278"/>
      <c r="L126" s="347"/>
    </row>
    <row r="127" spans="1:12" s="72" customFormat="1" ht="15">
      <c r="A127" s="75"/>
      <c r="B127" s="279" t="s">
        <v>427</v>
      </c>
      <c r="C127" s="280">
        <f>C108-C118</f>
        <v>13326166037</v>
      </c>
      <c r="D127" s="280">
        <f>D108-D118</f>
        <v>0</v>
      </c>
      <c r="E127" s="280">
        <f>E108-E118</f>
        <v>2796996594</v>
      </c>
      <c r="F127" s="280">
        <f>F108-F118</f>
        <v>7332188094</v>
      </c>
      <c r="G127" s="280">
        <f>G108-G118</f>
        <v>4184791</v>
      </c>
      <c r="H127" s="276">
        <f>SUM(C127:G127)</f>
        <v>23459535516</v>
      </c>
      <c r="I127" s="280"/>
      <c r="L127" s="347"/>
    </row>
    <row r="128" spans="1:12" s="72" customFormat="1" ht="15">
      <c r="A128" s="282"/>
      <c r="B128" s="283" t="s">
        <v>428</v>
      </c>
      <c r="C128" s="284">
        <f>C115-C124</f>
        <v>13058712677</v>
      </c>
      <c r="D128" s="284">
        <f>D115-D124</f>
        <v>0</v>
      </c>
      <c r="E128" s="284">
        <f>E115-E124</f>
        <v>2665574761</v>
      </c>
      <c r="F128" s="284">
        <f>F115-F124</f>
        <v>7052995509</v>
      </c>
      <c r="G128" s="284">
        <f>G115-G124</f>
        <v>888124</v>
      </c>
      <c r="H128" s="276">
        <f>SUM(C128:G128)</f>
        <v>22778171071</v>
      </c>
      <c r="I128" s="284"/>
      <c r="L128" s="347"/>
    </row>
    <row r="129" spans="2:11" s="72" customFormat="1" ht="15">
      <c r="B129" s="285"/>
      <c r="C129" s="286"/>
      <c r="D129" s="286"/>
      <c r="E129" s="286"/>
      <c r="F129" s="286"/>
      <c r="G129" s="286"/>
      <c r="H129" s="286"/>
      <c r="I129" s="286"/>
      <c r="J129" s="286"/>
      <c r="K129" s="286"/>
    </row>
    <row r="130" spans="1:11" ht="16.5" customHeight="1">
      <c r="A130" s="237">
        <v>15</v>
      </c>
      <c r="B130" s="238" t="s">
        <v>226</v>
      </c>
      <c r="J130" s="8"/>
      <c r="K130" s="8"/>
    </row>
    <row r="131" ht="16.5" customHeight="1">
      <c r="J131" s="8"/>
    </row>
    <row r="132" spans="1:14" ht="16.5" customHeight="1">
      <c r="A132" s="264"/>
      <c r="B132" s="76"/>
      <c r="C132" s="287">
        <v>40268</v>
      </c>
      <c r="D132" s="288"/>
      <c r="E132" s="96" t="s">
        <v>418</v>
      </c>
      <c r="F132" s="96"/>
      <c r="G132" s="96"/>
      <c r="H132" s="96"/>
      <c r="I132" s="96"/>
      <c r="J132" s="287"/>
      <c r="K132" s="249"/>
      <c r="L132" s="4"/>
      <c r="M132" s="4"/>
      <c r="N132" s="4"/>
    </row>
    <row r="133" spans="3:14" ht="16.5" customHeight="1">
      <c r="C133" s="241" t="s">
        <v>28</v>
      </c>
      <c r="D133" s="242"/>
      <c r="E133" s="241" t="s">
        <v>28</v>
      </c>
      <c r="F133" s="242"/>
      <c r="G133" s="242"/>
      <c r="H133" s="242"/>
      <c r="I133" s="242"/>
      <c r="J133" s="242"/>
      <c r="K133" s="249"/>
      <c r="L133" s="4"/>
      <c r="M133" s="4"/>
      <c r="N133" s="4"/>
    </row>
    <row r="134" spans="3:14" ht="16.5" customHeight="1">
      <c r="C134" s="242"/>
      <c r="D134" s="242"/>
      <c r="E134" s="242"/>
      <c r="F134" s="242"/>
      <c r="G134" s="242"/>
      <c r="H134" s="242"/>
      <c r="I134" s="242"/>
      <c r="J134" s="242"/>
      <c r="K134" s="249"/>
      <c r="L134" s="4"/>
      <c r="M134" s="4"/>
      <c r="N134" s="4"/>
    </row>
    <row r="135" spans="2:14" ht="16.5" customHeight="1">
      <c r="B135" s="87" t="s">
        <v>371</v>
      </c>
      <c r="C135" s="289"/>
      <c r="D135" s="289"/>
      <c r="E135" s="289">
        <v>0</v>
      </c>
      <c r="F135" s="289"/>
      <c r="G135" s="289"/>
      <c r="H135" s="289"/>
      <c r="I135" s="289"/>
      <c r="J135" s="289"/>
      <c r="K135" s="290"/>
      <c r="L135" s="291"/>
      <c r="M135" s="4"/>
      <c r="N135" s="4"/>
    </row>
    <row r="136" spans="2:14" ht="16.5" customHeight="1">
      <c r="B136" s="87" t="s">
        <v>372</v>
      </c>
      <c r="C136" s="289">
        <v>74545097</v>
      </c>
      <c r="D136" s="289"/>
      <c r="E136" s="289">
        <v>74545097</v>
      </c>
      <c r="F136" s="289"/>
      <c r="G136" s="289"/>
      <c r="H136" s="289"/>
      <c r="I136" s="289"/>
      <c r="J136" s="289"/>
      <c r="K136" s="290"/>
      <c r="L136" s="291"/>
      <c r="M136" s="4"/>
      <c r="N136" s="4"/>
    </row>
    <row r="137" spans="2:14" ht="16.5" customHeight="1">
      <c r="B137" s="87" t="s">
        <v>373</v>
      </c>
      <c r="C137" s="289"/>
      <c r="D137" s="289"/>
      <c r="E137" s="289">
        <v>0</v>
      </c>
      <c r="F137" s="289"/>
      <c r="G137" s="289"/>
      <c r="H137" s="289"/>
      <c r="I137" s="289"/>
      <c r="J137" s="289"/>
      <c r="K137" s="290"/>
      <c r="L137" s="291"/>
      <c r="M137" s="4"/>
      <c r="N137" s="4"/>
    </row>
    <row r="138" spans="2:14" ht="16.5" customHeight="1">
      <c r="B138" s="87" t="s">
        <v>374</v>
      </c>
      <c r="C138" s="289"/>
      <c r="D138" s="289"/>
      <c r="E138" s="289">
        <v>0</v>
      </c>
      <c r="F138" s="289"/>
      <c r="G138" s="289"/>
      <c r="H138" s="289"/>
      <c r="I138" s="289"/>
      <c r="J138" s="289"/>
      <c r="K138" s="290"/>
      <c r="L138" s="291"/>
      <c r="M138" s="4"/>
      <c r="N138" s="4"/>
    </row>
    <row r="139" spans="2:14" ht="16.5" customHeight="1">
      <c r="B139" s="120" t="s">
        <v>375</v>
      </c>
      <c r="C139" s="289">
        <v>1536175095</v>
      </c>
      <c r="D139" s="289"/>
      <c r="E139" s="289">
        <v>1536175095</v>
      </c>
      <c r="F139" s="289"/>
      <c r="G139" s="289"/>
      <c r="H139" s="289"/>
      <c r="I139" s="289"/>
      <c r="J139" s="289"/>
      <c r="K139" s="290"/>
      <c r="L139" s="291"/>
      <c r="M139" s="4"/>
      <c r="N139" s="4"/>
    </row>
    <row r="140" spans="2:14" ht="16.5" customHeight="1">
      <c r="B140" s="120" t="s">
        <v>376</v>
      </c>
      <c r="C140" s="289"/>
      <c r="D140" s="289"/>
      <c r="E140" s="289">
        <v>0</v>
      </c>
      <c r="F140" s="289"/>
      <c r="G140" s="289"/>
      <c r="H140" s="289"/>
      <c r="I140" s="289"/>
      <c r="J140" s="289"/>
      <c r="K140" s="290"/>
      <c r="L140" s="291"/>
      <c r="M140" s="4"/>
      <c r="N140" s="4"/>
    </row>
    <row r="141" spans="2:14" ht="16.5" customHeight="1">
      <c r="B141" s="87" t="s">
        <v>377</v>
      </c>
      <c r="C141" s="289"/>
      <c r="D141" s="289"/>
      <c r="E141" s="289">
        <v>0</v>
      </c>
      <c r="F141" s="289"/>
      <c r="G141" s="289"/>
      <c r="H141" s="289"/>
      <c r="I141" s="289"/>
      <c r="J141" s="289"/>
      <c r="K141" s="290"/>
      <c r="L141" s="291"/>
      <c r="M141" s="4"/>
      <c r="N141" s="4"/>
    </row>
    <row r="142" spans="2:14" ht="16.5" customHeight="1">
      <c r="B142" s="87" t="s">
        <v>378</v>
      </c>
      <c r="C142" s="289"/>
      <c r="D142" s="289"/>
      <c r="E142" s="292">
        <v>0</v>
      </c>
      <c r="F142" s="292"/>
      <c r="G142" s="292"/>
      <c r="H142" s="292"/>
      <c r="I142" s="292"/>
      <c r="J142" s="293"/>
      <c r="K142" s="290"/>
      <c r="L142" s="291"/>
      <c r="M142" s="4"/>
      <c r="N142" s="4"/>
    </row>
    <row r="143" spans="2:14" ht="16.5" customHeight="1">
      <c r="B143" s="87" t="s">
        <v>379</v>
      </c>
      <c r="C143" s="293"/>
      <c r="D143" s="293"/>
      <c r="E143" s="292">
        <v>0</v>
      </c>
      <c r="F143" s="292"/>
      <c r="G143" s="292"/>
      <c r="H143" s="292"/>
      <c r="I143" s="292"/>
      <c r="J143" s="293"/>
      <c r="K143" s="290"/>
      <c r="L143" s="291"/>
      <c r="M143" s="4"/>
      <c r="N143" s="4"/>
    </row>
    <row r="144" spans="2:14" ht="16.5" customHeight="1">
      <c r="B144" s="87" t="s">
        <v>380</v>
      </c>
      <c r="C144" s="289">
        <v>265461476</v>
      </c>
      <c r="D144" s="289"/>
      <c r="E144" s="292">
        <v>265461476</v>
      </c>
      <c r="F144" s="292"/>
      <c r="G144" s="292"/>
      <c r="H144" s="292"/>
      <c r="I144" s="292"/>
      <c r="J144" s="293"/>
      <c r="K144" s="290"/>
      <c r="L144" s="291"/>
      <c r="M144" s="4"/>
      <c r="N144" s="4"/>
    </row>
    <row r="145" spans="2:14" ht="16.5" customHeight="1">
      <c r="B145" s="120" t="s">
        <v>381</v>
      </c>
      <c r="C145" s="293"/>
      <c r="D145" s="293"/>
      <c r="E145" s="292">
        <v>0</v>
      </c>
      <c r="F145" s="292"/>
      <c r="G145" s="292"/>
      <c r="H145" s="292"/>
      <c r="I145" s="292"/>
      <c r="J145" s="293"/>
      <c r="K145" s="290"/>
      <c r="L145" s="291"/>
      <c r="M145" s="4"/>
      <c r="N145" s="4"/>
    </row>
    <row r="146" spans="2:14" ht="16.5" customHeight="1">
      <c r="B146" s="120" t="s">
        <v>433</v>
      </c>
      <c r="C146" s="293">
        <v>113649177</v>
      </c>
      <c r="D146" s="293"/>
      <c r="E146" s="292">
        <v>0</v>
      </c>
      <c r="F146" s="292"/>
      <c r="G146" s="292"/>
      <c r="H146" s="292"/>
      <c r="I146" s="292"/>
      <c r="J146" s="293"/>
      <c r="K146" s="290"/>
      <c r="L146" s="291"/>
      <c r="M146" s="4"/>
      <c r="N146" s="4"/>
    </row>
    <row r="147" spans="3:14" ht="16.5" customHeight="1">
      <c r="C147" s="293"/>
      <c r="D147" s="293"/>
      <c r="E147" s="292"/>
      <c r="F147" s="292"/>
      <c r="G147" s="292"/>
      <c r="H147" s="292"/>
      <c r="I147" s="292"/>
      <c r="J147" s="293"/>
      <c r="K147" s="290"/>
      <c r="L147" s="291"/>
      <c r="M147" s="4"/>
      <c r="N147" s="4"/>
    </row>
    <row r="148" spans="3:14" ht="16.5" customHeight="1">
      <c r="C148" s="253"/>
      <c r="D148" s="253"/>
      <c r="E148" s="272"/>
      <c r="F148" s="272"/>
      <c r="G148" s="272"/>
      <c r="H148" s="272"/>
      <c r="I148" s="272"/>
      <c r="J148" s="253"/>
      <c r="K148" s="290"/>
      <c r="L148" s="291"/>
      <c r="M148" s="4"/>
      <c r="N148" s="4"/>
    </row>
    <row r="149" spans="2:14" ht="16.5" customHeight="1" thickBot="1">
      <c r="B149" s="6" t="s">
        <v>211</v>
      </c>
      <c r="C149" s="294">
        <f>SUM(C135:C147)</f>
        <v>1989830845</v>
      </c>
      <c r="D149" s="295"/>
      <c r="E149" s="294">
        <f>SUM(E135:E147)</f>
        <v>1876181668</v>
      </c>
      <c r="F149" s="295"/>
      <c r="G149" s="295"/>
      <c r="H149" s="295"/>
      <c r="I149" s="295"/>
      <c r="J149" s="295"/>
      <c r="K149" s="290"/>
      <c r="L149" s="291"/>
      <c r="M149" s="4"/>
      <c r="N149" s="4"/>
    </row>
    <row r="150" spans="3:12" ht="16.5" customHeight="1" thickTop="1">
      <c r="C150" s="296" t="b">
        <f>C149=BCĐKT!F58</f>
        <v>1</v>
      </c>
      <c r="D150" s="296"/>
      <c r="E150" s="296" t="b">
        <f>E149=BCĐKT!H58</f>
        <v>1</v>
      </c>
      <c r="F150" s="296"/>
      <c r="G150" s="296"/>
      <c r="H150" s="296"/>
      <c r="I150" s="296"/>
      <c r="J150" s="297"/>
      <c r="K150" s="298"/>
      <c r="L150" s="299"/>
    </row>
    <row r="152" spans="1:3" ht="16.5" customHeight="1">
      <c r="A152" s="237">
        <v>17</v>
      </c>
      <c r="B152" s="71" t="s">
        <v>227</v>
      </c>
      <c r="C152" s="124"/>
    </row>
    <row r="153" spans="3:10" ht="16.5" customHeight="1">
      <c r="C153" s="443" t="s">
        <v>299</v>
      </c>
      <c r="D153" s="443"/>
      <c r="E153" s="239">
        <v>40268</v>
      </c>
      <c r="F153" s="96" t="s">
        <v>418</v>
      </c>
      <c r="G153" s="240"/>
      <c r="H153" s="240"/>
      <c r="I153" s="240"/>
      <c r="J153" s="8"/>
    </row>
    <row r="154" spans="1:11" s="301" customFormat="1" ht="35.25" customHeight="1">
      <c r="A154" s="300"/>
      <c r="C154" s="302" t="s">
        <v>297</v>
      </c>
      <c r="D154" s="302" t="s">
        <v>298</v>
      </c>
      <c r="E154" s="303" t="s">
        <v>28</v>
      </c>
      <c r="F154" s="305" t="s">
        <v>28</v>
      </c>
      <c r="G154" s="304"/>
      <c r="H154" s="304"/>
      <c r="I154" s="304"/>
      <c r="K154" s="306"/>
    </row>
    <row r="155" spans="6:10" ht="16.5" customHeight="1">
      <c r="F155" s="236"/>
      <c r="G155" s="120"/>
      <c r="H155" s="120"/>
      <c r="I155" s="120"/>
      <c r="J155" s="8"/>
    </row>
    <row r="156" spans="1:11" s="307" customFormat="1" ht="16.5" customHeight="1">
      <c r="A156" s="261"/>
      <c r="B156" s="80" t="s">
        <v>98</v>
      </c>
      <c r="C156" s="80"/>
      <c r="D156" s="80"/>
      <c r="E156" s="308">
        <f>SUM(E157:E158)</f>
        <v>12401000000</v>
      </c>
      <c r="F156" s="311">
        <f>SUM(F157:F158)</f>
        <v>12401000000</v>
      </c>
      <c r="G156" s="309"/>
      <c r="H156" s="309"/>
      <c r="I156" s="309"/>
      <c r="K156" s="310"/>
    </row>
    <row r="157" spans="1:12" s="50" customFormat="1" ht="16.5" customHeight="1">
      <c r="A157" s="261"/>
      <c r="B157" s="8" t="s">
        <v>423</v>
      </c>
      <c r="C157" s="77">
        <v>15.44</v>
      </c>
      <c r="D157" s="118">
        <v>19.8</v>
      </c>
      <c r="E157" s="119">
        <v>9901000000</v>
      </c>
      <c r="F157" s="236">
        <f>E157</f>
        <v>9901000000</v>
      </c>
      <c r="G157" s="271"/>
      <c r="H157" s="271"/>
      <c r="I157" s="271"/>
      <c r="K157" s="262"/>
      <c r="L157" s="312"/>
    </row>
    <row r="158" spans="1:12" s="50" customFormat="1" ht="16.5" customHeight="1">
      <c r="A158" s="261"/>
      <c r="B158" s="8" t="s">
        <v>424</v>
      </c>
      <c r="C158" s="77">
        <v>2.5</v>
      </c>
      <c r="D158" s="118">
        <v>2.5</v>
      </c>
      <c r="E158" s="119">
        <v>2500000000</v>
      </c>
      <c r="F158" s="236">
        <v>2500000000</v>
      </c>
      <c r="G158" s="271"/>
      <c r="H158" s="271"/>
      <c r="I158" s="271"/>
      <c r="K158" s="262"/>
      <c r="L158" s="312"/>
    </row>
    <row r="159" spans="3:10" ht="16.5" customHeight="1">
      <c r="C159" s="119"/>
      <c r="D159" s="119"/>
      <c r="F159" s="236"/>
      <c r="G159" s="120"/>
      <c r="H159" s="120"/>
      <c r="I159" s="120"/>
      <c r="J159" s="8"/>
    </row>
    <row r="160" spans="2:10" ht="16.5" customHeight="1" thickBot="1">
      <c r="B160" s="6" t="s">
        <v>300</v>
      </c>
      <c r="C160" s="8"/>
      <c r="D160" s="8"/>
      <c r="E160" s="255">
        <f>E156</f>
        <v>12401000000</v>
      </c>
      <c r="F160" s="256">
        <f>F156</f>
        <v>12401000000</v>
      </c>
      <c r="G160" s="259"/>
      <c r="H160" s="259"/>
      <c r="I160" s="259"/>
      <c r="J160" s="8"/>
    </row>
    <row r="161" spans="3:10" ht="16.5" customHeight="1" thickTop="1">
      <c r="C161" s="8"/>
      <c r="D161" s="8"/>
      <c r="E161" s="257" t="b">
        <f>E160=BCĐKT!G67</f>
        <v>1</v>
      </c>
      <c r="F161" s="258" t="b">
        <f>F160=BCĐKT!H67</f>
        <v>1</v>
      </c>
      <c r="G161" s="257"/>
      <c r="H161" s="257"/>
      <c r="I161" s="257"/>
      <c r="J161" s="8"/>
    </row>
    <row r="163" spans="1:3" ht="16.5" customHeight="1">
      <c r="A163" s="237">
        <v>19</v>
      </c>
      <c r="B163" s="71" t="s">
        <v>228</v>
      </c>
      <c r="C163" s="124"/>
    </row>
    <row r="164" spans="3:5" ht="16.5" customHeight="1">
      <c r="C164" s="234">
        <v>40268</v>
      </c>
      <c r="D164" s="97"/>
      <c r="E164" s="96" t="s">
        <v>418</v>
      </c>
    </row>
    <row r="165" spans="3:5" ht="16.5" customHeight="1">
      <c r="C165" s="241" t="s">
        <v>28</v>
      </c>
      <c r="E165" s="241" t="s">
        <v>28</v>
      </c>
    </row>
    <row r="167" spans="2:5" ht="28.5" customHeight="1">
      <c r="B167" s="409" t="s">
        <v>455</v>
      </c>
      <c r="C167" s="120">
        <v>1005098</v>
      </c>
      <c r="E167" s="120">
        <v>1005098</v>
      </c>
    </row>
    <row r="169" spans="2:5" ht="16.5" customHeight="1" thickBot="1">
      <c r="B169" s="6" t="s">
        <v>211</v>
      </c>
      <c r="C169" s="255">
        <f>SUM(C167:C168)</f>
        <v>1005098</v>
      </c>
      <c r="D169" s="259"/>
      <c r="E169" s="255">
        <f>SUM(E167:E168)</f>
        <v>1005098</v>
      </c>
    </row>
    <row r="170" spans="3:5" ht="16.5" customHeight="1" thickTop="1">
      <c r="C170" s="257" t="b">
        <f>C169=BCĐKT!G72</f>
        <v>1</v>
      </c>
      <c r="D170" s="257"/>
      <c r="E170" s="257" t="b">
        <f>E169=BCĐKT!H72</f>
        <v>1</v>
      </c>
    </row>
    <row r="172" spans="1:3" ht="16.5" customHeight="1">
      <c r="A172" s="237">
        <v>21</v>
      </c>
      <c r="B172" s="71" t="s">
        <v>229</v>
      </c>
      <c r="C172" s="124"/>
    </row>
    <row r="173" spans="3:5" ht="16.5" customHeight="1">
      <c r="C173" s="234">
        <v>40268</v>
      </c>
      <c r="D173" s="97"/>
      <c r="E173" s="96" t="s">
        <v>418</v>
      </c>
    </row>
    <row r="174" spans="3:5" ht="16.5" customHeight="1">
      <c r="C174" s="241" t="s">
        <v>28</v>
      </c>
      <c r="E174" s="241" t="s">
        <v>28</v>
      </c>
    </row>
    <row r="176" spans="2:5" ht="16.5" customHeight="1">
      <c r="B176" s="80" t="s">
        <v>230</v>
      </c>
      <c r="C176" s="314">
        <f>C177+C185</f>
        <v>18536833177</v>
      </c>
      <c r="D176" s="314"/>
      <c r="E176" s="314"/>
    </row>
    <row r="177" spans="2:5" ht="16.5" customHeight="1">
      <c r="B177" s="351" t="s">
        <v>382</v>
      </c>
      <c r="C177" s="359">
        <f>SUM(C178:C183)</f>
        <v>16471651817</v>
      </c>
      <c r="D177" s="316"/>
      <c r="E177" s="359">
        <v>15452677468</v>
      </c>
    </row>
    <row r="178" spans="2:5" ht="16.5" customHeight="1">
      <c r="B178" s="352" t="s">
        <v>383</v>
      </c>
      <c r="C178" s="317">
        <v>4573258459</v>
      </c>
      <c r="D178" s="316"/>
      <c r="E178" s="317">
        <v>4308002988</v>
      </c>
    </row>
    <row r="179" spans="2:5" ht="16.5" customHeight="1">
      <c r="B179" s="352" t="s">
        <v>384</v>
      </c>
      <c r="C179" s="317">
        <v>9042173392</v>
      </c>
      <c r="D179" s="253"/>
      <c r="E179" s="317">
        <v>11144674480</v>
      </c>
    </row>
    <row r="180" spans="2:5" ht="16.5" customHeight="1">
      <c r="B180" s="352" t="s">
        <v>385</v>
      </c>
      <c r="C180" s="253"/>
      <c r="D180" s="253"/>
      <c r="E180" s="253">
        <v>0</v>
      </c>
    </row>
    <row r="181" spans="2:5" ht="16.5" customHeight="1">
      <c r="B181" s="353" t="s">
        <v>386</v>
      </c>
      <c r="C181" s="253"/>
      <c r="D181" s="253"/>
      <c r="E181" s="314">
        <v>3716739966</v>
      </c>
    </row>
    <row r="182" spans="2:5" ht="16.5" customHeight="1">
      <c r="B182" s="352" t="s">
        <v>387</v>
      </c>
      <c r="C182" s="253">
        <v>936219966</v>
      </c>
      <c r="D182" s="253"/>
      <c r="E182" s="253">
        <v>936219966</v>
      </c>
    </row>
    <row r="183" spans="2:5" ht="16.5" customHeight="1">
      <c r="B183" s="354" t="s">
        <v>388</v>
      </c>
      <c r="C183" s="253">
        <v>1920000000</v>
      </c>
      <c r="D183" s="293"/>
      <c r="E183" s="253">
        <v>541000000</v>
      </c>
    </row>
    <row r="184" spans="2:5" ht="16.5" customHeight="1">
      <c r="B184" s="354" t="s">
        <v>389</v>
      </c>
      <c r="C184" s="247"/>
      <c r="D184" s="293"/>
      <c r="E184" s="317">
        <v>2239520000</v>
      </c>
    </row>
    <row r="185" spans="2:5" ht="16.5" customHeight="1">
      <c r="B185" s="80" t="s">
        <v>230</v>
      </c>
      <c r="C185" s="360">
        <f>SUM(C186:C188)</f>
        <v>2065181360</v>
      </c>
      <c r="D185" s="253"/>
      <c r="E185" s="360">
        <f>SUM(E186:E188)</f>
        <v>1493893379</v>
      </c>
    </row>
    <row r="186" spans="2:5" ht="16.5" customHeight="1">
      <c r="B186" s="355" t="s">
        <v>391</v>
      </c>
      <c r="C186" s="317">
        <v>1966181360</v>
      </c>
      <c r="D186" s="253"/>
      <c r="E186" s="356">
        <v>961893379</v>
      </c>
    </row>
    <row r="187" spans="2:5" ht="16.5" customHeight="1">
      <c r="B187" s="357" t="s">
        <v>390</v>
      </c>
      <c r="C187" s="314"/>
      <c r="D187" s="314"/>
      <c r="E187" s="356">
        <v>400000000</v>
      </c>
    </row>
    <row r="188" spans="2:5" ht="16.5" customHeight="1">
      <c r="B188" s="358" t="s">
        <v>406</v>
      </c>
      <c r="C188" s="293">
        <v>99000000</v>
      </c>
      <c r="D188" s="293"/>
      <c r="E188" s="356">
        <v>132000000</v>
      </c>
    </row>
    <row r="190" spans="2:5" ht="16.5" customHeight="1" thickBot="1">
      <c r="B190" s="6" t="s">
        <v>211</v>
      </c>
      <c r="C190" s="255">
        <f>C187+C176</f>
        <v>18536833177</v>
      </c>
      <c r="D190" s="259"/>
      <c r="E190" s="255">
        <f>E177+E181+E185</f>
        <v>20663310813</v>
      </c>
    </row>
    <row r="191" spans="2:5" ht="16.5" customHeight="1" thickTop="1">
      <c r="B191" s="79"/>
      <c r="C191" s="257" t="b">
        <f>C190=BCĐKT!G84</f>
        <v>1</v>
      </c>
      <c r="D191" s="257"/>
      <c r="E191" s="257" t="b">
        <f>E190=BCĐKT!H84</f>
        <v>1</v>
      </c>
    </row>
    <row r="193" spans="1:5" ht="16.5" customHeight="1">
      <c r="A193" s="237">
        <v>22</v>
      </c>
      <c r="B193" s="71" t="s">
        <v>231</v>
      </c>
      <c r="C193" s="84"/>
      <c r="E193" s="318"/>
    </row>
    <row r="194" spans="3:5" ht="16.5" customHeight="1">
      <c r="C194" s="234">
        <v>40268</v>
      </c>
      <c r="D194" s="97"/>
      <c r="E194" s="96" t="s">
        <v>418</v>
      </c>
    </row>
    <row r="195" spans="3:5" ht="16.5" customHeight="1">
      <c r="C195" s="241" t="s">
        <v>28</v>
      </c>
      <c r="E195" s="241" t="s">
        <v>28</v>
      </c>
    </row>
    <row r="196" ht="16.5" customHeight="1">
      <c r="C196" s="272"/>
    </row>
    <row r="197" spans="2:5" ht="16.5" customHeight="1">
      <c r="B197" s="349" t="s">
        <v>232</v>
      </c>
      <c r="C197" s="247">
        <v>407427404</v>
      </c>
      <c r="E197" s="319">
        <v>478676446</v>
      </c>
    </row>
    <row r="198" spans="2:5" ht="16.5" customHeight="1">
      <c r="B198" s="349" t="s">
        <v>234</v>
      </c>
      <c r="C198" s="249">
        <v>908336383</v>
      </c>
      <c r="E198" s="248">
        <v>902562922</v>
      </c>
    </row>
    <row r="199" spans="2:6" ht="16.5" customHeight="1">
      <c r="B199" s="349" t="s">
        <v>235</v>
      </c>
      <c r="C199" s="120">
        <v>91857799</v>
      </c>
      <c r="E199" s="248">
        <v>233071800</v>
      </c>
      <c r="F199" s="120"/>
    </row>
    <row r="200" spans="2:6" ht="16.5" customHeight="1">
      <c r="B200" s="350" t="s">
        <v>393</v>
      </c>
      <c r="C200" s="120">
        <v>4917500</v>
      </c>
      <c r="E200" s="120">
        <v>10546704</v>
      </c>
      <c r="F200" s="120"/>
    </row>
    <row r="202" spans="2:5" ht="16.5" customHeight="1" thickBot="1">
      <c r="B202" s="6" t="s">
        <v>211</v>
      </c>
      <c r="C202" s="255">
        <f>SUM(C197:C201)</f>
        <v>1412539086</v>
      </c>
      <c r="D202" s="259"/>
      <c r="E202" s="255">
        <f>SUM(E197:E201)</f>
        <v>1624857872</v>
      </c>
    </row>
    <row r="203" spans="3:5" ht="16.5" customHeight="1" thickTop="1">
      <c r="C203" s="257" t="b">
        <f>C202=BCĐKT!G87</f>
        <v>1</v>
      </c>
      <c r="D203" s="257"/>
      <c r="E203" s="257" t="b">
        <f>E202=BCĐKT!H87</f>
        <v>1</v>
      </c>
    </row>
    <row r="205" spans="1:3" ht="16.5" customHeight="1">
      <c r="A205" s="237">
        <v>23</v>
      </c>
      <c r="B205" s="71" t="s">
        <v>236</v>
      </c>
      <c r="C205" s="124"/>
    </row>
    <row r="206" spans="3:5" ht="16.5" customHeight="1">
      <c r="C206" s="96" t="s">
        <v>419</v>
      </c>
      <c r="D206" s="97"/>
      <c r="E206" s="96" t="s">
        <v>418</v>
      </c>
    </row>
    <row r="207" spans="3:5" ht="16.5" customHeight="1">
      <c r="C207" s="241" t="s">
        <v>28</v>
      </c>
      <c r="E207" s="241" t="s">
        <v>28</v>
      </c>
    </row>
    <row r="208" spans="2:5" ht="16.5" customHeight="1">
      <c r="B208" s="105" t="s">
        <v>349</v>
      </c>
      <c r="E208" s="308">
        <v>175074054</v>
      </c>
    </row>
    <row r="209" spans="2:10" ht="16.5" customHeight="1">
      <c r="B209" s="8" t="s">
        <v>354</v>
      </c>
      <c r="E209" s="120">
        <v>80470366</v>
      </c>
      <c r="J209" s="321"/>
    </row>
    <row r="210" spans="2:11" ht="16.5" customHeight="1">
      <c r="B210" s="8" t="s">
        <v>355</v>
      </c>
      <c r="C210" s="120">
        <v>137074000</v>
      </c>
      <c r="E210" s="120">
        <v>94603688</v>
      </c>
      <c r="J210" s="322"/>
      <c r="K210" s="322"/>
    </row>
    <row r="211" spans="2:10" ht="16.5" customHeight="1">
      <c r="B211" s="8" t="s">
        <v>237</v>
      </c>
      <c r="C211" s="240"/>
      <c r="E211" s="240">
        <v>171167</v>
      </c>
      <c r="J211" s="322"/>
    </row>
    <row r="212" spans="2:10" ht="16.5" customHeight="1">
      <c r="B212" s="9"/>
      <c r="J212" s="322"/>
    </row>
    <row r="213" spans="2:10" ht="16.5" customHeight="1" thickBot="1">
      <c r="B213" s="6" t="s">
        <v>211</v>
      </c>
      <c r="C213" s="255">
        <f>SUM(C209:C212)</f>
        <v>137074000</v>
      </c>
      <c r="D213" s="259"/>
      <c r="E213" s="255">
        <f>SUM(E209:E212)</f>
        <v>175245221</v>
      </c>
      <c r="J213" s="322"/>
    </row>
    <row r="214" spans="3:5" ht="16.5" customHeight="1" thickTop="1">
      <c r="C214" s="257" t="b">
        <f>C213=BCĐKT!G89</f>
        <v>1</v>
      </c>
      <c r="D214" s="257"/>
      <c r="E214" s="257" t="b">
        <f>E213=BCĐKT!H89</f>
        <v>1</v>
      </c>
    </row>
    <row r="215" spans="3:5" ht="16.5" customHeight="1">
      <c r="C215" s="257"/>
      <c r="D215" s="257"/>
      <c r="E215" s="257"/>
    </row>
    <row r="216" spans="1:11" s="237" customFormat="1" ht="16.5" customHeight="1">
      <c r="A216" s="237">
        <v>26</v>
      </c>
      <c r="B216" s="237" t="s">
        <v>238</v>
      </c>
      <c r="J216" s="323"/>
      <c r="K216" s="323"/>
    </row>
    <row r="217" spans="1:5" ht="16.5" customHeight="1">
      <c r="A217" s="8"/>
      <c r="C217" s="96" t="s">
        <v>419</v>
      </c>
      <c r="D217" s="97"/>
      <c r="E217" s="96" t="s">
        <v>418</v>
      </c>
    </row>
    <row r="218" spans="1:5" ht="16.5" customHeight="1">
      <c r="A218" s="8"/>
      <c r="C218" s="241" t="s">
        <v>28</v>
      </c>
      <c r="E218" s="241" t="s">
        <v>28</v>
      </c>
    </row>
    <row r="219" spans="1:5" ht="16.5" customHeight="1">
      <c r="A219" s="8"/>
      <c r="B219" s="105"/>
      <c r="C219" s="113"/>
      <c r="E219" s="308"/>
    </row>
    <row r="220" spans="1:5" ht="16.5" customHeight="1">
      <c r="A220" s="8"/>
      <c r="B220" s="121" t="s">
        <v>239</v>
      </c>
      <c r="C220" s="95">
        <v>330761387</v>
      </c>
      <c r="E220" s="324">
        <v>454682185</v>
      </c>
    </row>
    <row r="221" spans="1:5" ht="16.5" customHeight="1">
      <c r="A221" s="8"/>
      <c r="B221" s="121" t="s">
        <v>240</v>
      </c>
      <c r="C221" s="95">
        <v>257218162</v>
      </c>
      <c r="E221" s="324">
        <v>49548392</v>
      </c>
    </row>
    <row r="222" spans="1:5" ht="16.5" customHeight="1">
      <c r="A222" s="8"/>
      <c r="B222" s="121" t="s">
        <v>356</v>
      </c>
      <c r="C222" s="95"/>
      <c r="E222" s="324">
        <v>26253341</v>
      </c>
    </row>
    <row r="223" spans="1:5" ht="16.5" customHeight="1">
      <c r="A223" s="8"/>
      <c r="B223" s="121" t="s">
        <v>357</v>
      </c>
      <c r="C223" s="95">
        <v>9622228684</v>
      </c>
      <c r="E223" s="324">
        <v>9775140113</v>
      </c>
    </row>
    <row r="224" spans="1:9" ht="16.5" customHeight="1">
      <c r="A224" s="8"/>
      <c r="F224" s="248"/>
      <c r="G224" s="248"/>
      <c r="H224" s="248"/>
      <c r="I224" s="248"/>
    </row>
    <row r="225" spans="1:5" ht="16.5" customHeight="1" thickBot="1">
      <c r="A225" s="8"/>
      <c r="B225" s="6" t="s">
        <v>211</v>
      </c>
      <c r="C225" s="255">
        <f>SUM(C220:C224)</f>
        <v>10210208233</v>
      </c>
      <c r="D225" s="255"/>
      <c r="E225" s="255">
        <f>SUM(E220:E224)</f>
        <v>10305624031</v>
      </c>
    </row>
    <row r="226" spans="1:5" ht="16.5" customHeight="1" thickTop="1">
      <c r="A226" s="8"/>
      <c r="C226" s="257" t="b">
        <f>C225=BCĐKT!G92</f>
        <v>1</v>
      </c>
      <c r="D226" s="257"/>
      <c r="E226" s="257" t="b">
        <f>E225=BCĐKT!H92</f>
        <v>1</v>
      </c>
    </row>
    <row r="228" spans="1:3" ht="16.5" customHeight="1">
      <c r="A228" s="237">
        <v>30</v>
      </c>
      <c r="B228" s="71" t="s">
        <v>241</v>
      </c>
      <c r="C228" s="124"/>
    </row>
    <row r="229" spans="3:5" ht="16.5" customHeight="1">
      <c r="C229" s="96" t="s">
        <v>419</v>
      </c>
      <c r="D229" s="97"/>
      <c r="E229" s="96" t="s">
        <v>418</v>
      </c>
    </row>
    <row r="230" spans="3:5" ht="16.5" customHeight="1">
      <c r="C230" s="241" t="s">
        <v>28</v>
      </c>
      <c r="E230" s="241" t="s">
        <v>28</v>
      </c>
    </row>
    <row r="232" spans="2:5" ht="16.5" customHeight="1">
      <c r="B232" s="325" t="s">
        <v>242</v>
      </c>
      <c r="C232" s="244">
        <v>261000000</v>
      </c>
      <c r="D232" s="308"/>
      <c r="E232" s="244">
        <v>261000000</v>
      </c>
    </row>
    <row r="233" spans="2:5" ht="16.5" customHeight="1">
      <c r="B233" s="350" t="s">
        <v>392</v>
      </c>
      <c r="C233" s="125">
        <v>25000000</v>
      </c>
      <c r="D233" s="119"/>
      <c r="E233" s="125">
        <v>25000000</v>
      </c>
    </row>
    <row r="234" spans="2:5" ht="16.5" customHeight="1">
      <c r="B234" s="352" t="s">
        <v>384</v>
      </c>
      <c r="C234" s="125"/>
      <c r="D234" s="271"/>
      <c r="E234" s="125">
        <v>0</v>
      </c>
    </row>
    <row r="235" spans="2:5" ht="16.5" customHeight="1">
      <c r="B235" s="352" t="s">
        <v>351</v>
      </c>
      <c r="C235" s="125">
        <v>236000000</v>
      </c>
      <c r="D235" s="271"/>
      <c r="E235" s="125">
        <v>236000000</v>
      </c>
    </row>
    <row r="237" spans="2:5" ht="16.5" customHeight="1" thickBot="1">
      <c r="B237" s="6" t="s">
        <v>211</v>
      </c>
      <c r="C237" s="255">
        <f>C232</f>
        <v>261000000</v>
      </c>
      <c r="D237" s="259"/>
      <c r="E237" s="255">
        <f>E232</f>
        <v>261000000</v>
      </c>
    </row>
    <row r="238" spans="3:5" ht="16.5" customHeight="1" thickTop="1">
      <c r="C238" s="257" t="b">
        <f>C237=BCĐKT!F99</f>
        <v>1</v>
      </c>
      <c r="D238" s="257"/>
      <c r="E238" s="257" t="b">
        <f>E237=BCĐKT!H99</f>
        <v>1</v>
      </c>
    </row>
    <row r="239" spans="3:5" ht="16.5" customHeight="1">
      <c r="C239" s="257"/>
      <c r="D239" s="257"/>
      <c r="E239" s="257"/>
    </row>
    <row r="240" spans="1:3" ht="16.5" customHeight="1">
      <c r="A240" s="237">
        <v>32</v>
      </c>
      <c r="B240" s="71" t="s">
        <v>309</v>
      </c>
      <c r="C240" s="124"/>
    </row>
    <row r="241" spans="3:5" ht="16.5" customHeight="1">
      <c r="C241" s="96" t="s">
        <v>419</v>
      </c>
      <c r="D241" s="97"/>
      <c r="E241" s="96" t="s">
        <v>418</v>
      </c>
    </row>
    <row r="242" spans="3:5" ht="16.5" customHeight="1">
      <c r="C242" s="241" t="s">
        <v>28</v>
      </c>
      <c r="E242" s="241" t="s">
        <v>28</v>
      </c>
    </row>
    <row r="244" spans="2:11" ht="16.5" customHeight="1">
      <c r="B244" s="8" t="s">
        <v>317</v>
      </c>
      <c r="C244" s="120">
        <v>242062728</v>
      </c>
      <c r="E244" s="120">
        <v>317747948</v>
      </c>
      <c r="J244" s="249"/>
      <c r="K244" s="249"/>
    </row>
    <row r="245" spans="2:11" ht="16.5" customHeight="1">
      <c r="B245" s="8" t="s">
        <v>318</v>
      </c>
      <c r="C245" s="327"/>
      <c r="E245" s="361">
        <v>71390380</v>
      </c>
      <c r="J245" s="249"/>
      <c r="K245" s="249"/>
    </row>
    <row r="246" spans="2:11" ht="16.5" customHeight="1">
      <c r="B246" s="8" t="s">
        <v>319</v>
      </c>
      <c r="C246" s="327"/>
      <c r="E246" s="362">
        <v>147075600</v>
      </c>
      <c r="J246" s="328"/>
      <c r="K246" s="249"/>
    </row>
    <row r="247" spans="10:11" ht="16.5" customHeight="1">
      <c r="J247" s="249"/>
      <c r="K247" s="249"/>
    </row>
    <row r="248" spans="2:11" ht="16.5" customHeight="1" thickBot="1">
      <c r="B248" s="6" t="s">
        <v>320</v>
      </c>
      <c r="C248" s="255">
        <f>SUM(C244,C245,-C246)</f>
        <v>242062728</v>
      </c>
      <c r="D248" s="259"/>
      <c r="E248" s="255">
        <f>SUM(E244,E245,-E246)</f>
        <v>242062728</v>
      </c>
      <c r="J248" s="329"/>
      <c r="K248" s="249"/>
    </row>
    <row r="249" spans="3:5" ht="16.5" customHeight="1" thickTop="1">
      <c r="C249" s="257" t="b">
        <f>C248=BCĐKT!G101</f>
        <v>1</v>
      </c>
      <c r="D249" s="257"/>
      <c r="E249" s="257" t="b">
        <f>E248=BCĐKT!H101</f>
        <v>1</v>
      </c>
    </row>
    <row r="251" spans="1:3" ht="16.5" customHeight="1">
      <c r="A251" s="237">
        <v>36</v>
      </c>
      <c r="B251" s="71" t="s">
        <v>243</v>
      </c>
      <c r="C251" s="124"/>
    </row>
    <row r="252" spans="3:12" ht="16.5" customHeight="1">
      <c r="C252" s="96" t="s">
        <v>419</v>
      </c>
      <c r="D252" s="97"/>
      <c r="E252" s="91"/>
      <c r="J252" s="311"/>
      <c r="K252" s="311"/>
      <c r="L252" s="311"/>
    </row>
    <row r="253" spans="3:12" ht="16.5" customHeight="1">
      <c r="C253" s="241" t="s">
        <v>28</v>
      </c>
      <c r="E253" s="242"/>
      <c r="L253" s="236"/>
    </row>
    <row r="254" spans="3:12" ht="16.5" customHeight="1">
      <c r="C254" s="242"/>
      <c r="E254" s="242"/>
      <c r="L254" s="236"/>
    </row>
    <row r="255" spans="1:12" s="80" customFormat="1" ht="16.5" customHeight="1">
      <c r="A255" s="237"/>
      <c r="B255" s="85" t="s">
        <v>349</v>
      </c>
      <c r="C255" s="308"/>
      <c r="D255" s="308"/>
      <c r="E255" s="244"/>
      <c r="J255" s="311"/>
      <c r="K255" s="311"/>
      <c r="L255" s="311"/>
    </row>
    <row r="256" spans="2:12" ht="16.5" customHeight="1">
      <c r="B256" s="86" t="s">
        <v>358</v>
      </c>
      <c r="C256" s="248">
        <v>427548396</v>
      </c>
      <c r="E256" s="124"/>
      <c r="L256" s="236"/>
    </row>
    <row r="257" spans="2:12" ht="16.5" customHeight="1">
      <c r="B257" s="86" t="s">
        <v>359</v>
      </c>
      <c r="C257" s="248">
        <v>5748047955</v>
      </c>
      <c r="E257" s="124"/>
      <c r="L257" s="236"/>
    </row>
    <row r="258" spans="2:12" ht="16.5" customHeight="1">
      <c r="B258" s="86" t="s">
        <v>360</v>
      </c>
      <c r="C258" s="248">
        <v>3344287514</v>
      </c>
      <c r="D258" s="119"/>
      <c r="E258" s="124"/>
      <c r="L258" s="236"/>
    </row>
    <row r="259" spans="2:12" ht="16.5" customHeight="1">
      <c r="B259" s="86" t="s">
        <v>361</v>
      </c>
      <c r="C259" s="248">
        <v>723902991</v>
      </c>
      <c r="E259" s="124"/>
      <c r="L259" s="236"/>
    </row>
    <row r="260" spans="2:12" ht="16.5" customHeight="1">
      <c r="B260" s="86" t="s">
        <v>362</v>
      </c>
      <c r="C260" s="124">
        <v>372680000</v>
      </c>
      <c r="E260" s="124"/>
      <c r="L260" s="236"/>
    </row>
    <row r="261" spans="2:12" ht="16.5" customHeight="1">
      <c r="B261" s="86" t="s">
        <v>363</v>
      </c>
      <c r="C261" s="248">
        <v>118705335</v>
      </c>
      <c r="E261" s="124"/>
      <c r="L261" s="236"/>
    </row>
    <row r="262" spans="5:12" ht="16.5" customHeight="1">
      <c r="E262" s="124"/>
      <c r="L262" s="236"/>
    </row>
    <row r="263" spans="2:13" ht="16.5" customHeight="1" thickBot="1">
      <c r="B263" s="6" t="s">
        <v>211</v>
      </c>
      <c r="C263" s="255">
        <f>SUM(C256:C262)</f>
        <v>10735172191</v>
      </c>
      <c r="D263" s="259"/>
      <c r="E263" s="468"/>
      <c r="J263" s="236">
        <f>SUM(J255:J261)</f>
        <v>0</v>
      </c>
      <c r="L263" s="236"/>
      <c r="M263" s="330"/>
    </row>
    <row r="264" spans="3:5" ht="16.5" customHeight="1" thickTop="1">
      <c r="C264" s="257" t="b">
        <f>C263=BCKQKD!G11</f>
        <v>1</v>
      </c>
      <c r="D264" s="257"/>
      <c r="E264" s="469"/>
    </row>
    <row r="265" ht="16.5" customHeight="1">
      <c r="E265" s="124"/>
    </row>
    <row r="266" spans="1:5" ht="16.5" customHeight="1">
      <c r="A266" s="237">
        <v>37</v>
      </c>
      <c r="B266" s="71" t="s">
        <v>244</v>
      </c>
      <c r="C266" s="124"/>
      <c r="E266" s="124"/>
    </row>
    <row r="267" spans="3:5" ht="16.5" customHeight="1">
      <c r="C267" s="96" t="s">
        <v>419</v>
      </c>
      <c r="D267" s="97"/>
      <c r="E267" s="91"/>
    </row>
    <row r="268" spans="3:5" ht="16.5" customHeight="1">
      <c r="C268" s="241" t="s">
        <v>28</v>
      </c>
      <c r="E268" s="242"/>
    </row>
    <row r="269" ht="16.5" customHeight="1">
      <c r="E269" s="124"/>
    </row>
    <row r="270" spans="2:5" ht="16.5" customHeight="1">
      <c r="B270" s="8" t="s">
        <v>245</v>
      </c>
      <c r="E270" s="124"/>
    </row>
    <row r="271" spans="2:5" ht="16.5" customHeight="1">
      <c r="B271" s="9" t="s">
        <v>246</v>
      </c>
      <c r="C271" s="124"/>
      <c r="E271" s="124"/>
    </row>
    <row r="272" spans="2:5" ht="16.5" customHeight="1">
      <c r="B272" s="9" t="s">
        <v>247</v>
      </c>
      <c r="C272" s="331"/>
      <c r="E272" s="95"/>
    </row>
    <row r="273" spans="2:5" ht="16.5" customHeight="1">
      <c r="B273" s="9" t="s">
        <v>248</v>
      </c>
      <c r="C273" s="124"/>
      <c r="E273" s="124"/>
    </row>
    <row r="274" spans="2:5" ht="16.5" customHeight="1">
      <c r="B274" s="9" t="s">
        <v>233</v>
      </c>
      <c r="C274" s="124"/>
      <c r="E274" s="124"/>
    </row>
    <row r="275" spans="2:5" ht="16.5" customHeight="1">
      <c r="B275" s="9" t="s">
        <v>249</v>
      </c>
      <c r="C275" s="124"/>
      <c r="E275" s="124"/>
    </row>
    <row r="276" ht="16.5" customHeight="1">
      <c r="E276" s="124"/>
    </row>
    <row r="277" spans="2:5" ht="16.5" customHeight="1" thickBot="1">
      <c r="B277" s="6" t="s">
        <v>211</v>
      </c>
      <c r="C277" s="255">
        <f>SUM(C270:C276)</f>
        <v>0</v>
      </c>
      <c r="D277" s="259"/>
      <c r="E277" s="468"/>
    </row>
    <row r="278" spans="3:5" ht="16.5" customHeight="1" thickTop="1">
      <c r="C278" s="257"/>
      <c r="D278" s="257"/>
      <c r="E278" s="469"/>
    </row>
    <row r="279" ht="16.5" customHeight="1">
      <c r="E279" s="124"/>
    </row>
    <row r="280" spans="1:5" ht="16.5" customHeight="1">
      <c r="A280" s="237">
        <v>38</v>
      </c>
      <c r="B280" s="332" t="s">
        <v>250</v>
      </c>
      <c r="E280" s="124"/>
    </row>
    <row r="281" spans="3:5" ht="16.5" customHeight="1">
      <c r="C281" s="96" t="s">
        <v>419</v>
      </c>
      <c r="D281" s="97"/>
      <c r="E281" s="91"/>
    </row>
    <row r="282" spans="3:5" ht="16.5" customHeight="1">
      <c r="C282" s="241" t="s">
        <v>28</v>
      </c>
      <c r="E282" s="242"/>
    </row>
    <row r="283" ht="16.5" customHeight="1">
      <c r="E283" s="124"/>
    </row>
    <row r="284" spans="1:11" s="80" customFormat="1" ht="16.5" customHeight="1">
      <c r="A284" s="237"/>
      <c r="B284" s="85"/>
      <c r="C284" s="308"/>
      <c r="D284" s="308"/>
      <c r="E284" s="244"/>
      <c r="J284" s="311"/>
      <c r="K284" s="311"/>
    </row>
    <row r="285" spans="2:5" ht="16.5" customHeight="1">
      <c r="B285" s="86" t="s">
        <v>358</v>
      </c>
      <c r="C285" s="124">
        <v>427548396</v>
      </c>
      <c r="E285" s="124"/>
    </row>
    <row r="286" spans="2:5" ht="16.5" customHeight="1">
      <c r="B286" s="86" t="s">
        <v>359</v>
      </c>
      <c r="C286" s="124">
        <v>5748047955</v>
      </c>
      <c r="E286" s="124"/>
    </row>
    <row r="287" spans="2:5" ht="16.5" customHeight="1">
      <c r="B287" s="86" t="s">
        <v>360</v>
      </c>
      <c r="C287" s="124">
        <v>3344287514</v>
      </c>
      <c r="E287" s="124"/>
    </row>
    <row r="288" spans="2:5" ht="16.5" customHeight="1">
      <c r="B288" s="86" t="s">
        <v>361</v>
      </c>
      <c r="C288" s="124">
        <v>723902991</v>
      </c>
      <c r="E288" s="124"/>
    </row>
    <row r="289" spans="2:5" ht="16.5" customHeight="1">
      <c r="B289" s="86" t="s">
        <v>362</v>
      </c>
      <c r="C289" s="124">
        <v>372680000</v>
      </c>
      <c r="E289" s="124"/>
    </row>
    <row r="290" spans="2:5" ht="16.5" customHeight="1">
      <c r="B290" s="86" t="s">
        <v>363</v>
      </c>
      <c r="C290" s="124">
        <v>118705335</v>
      </c>
      <c r="E290" s="124"/>
    </row>
    <row r="291" spans="2:5" ht="16.5" customHeight="1">
      <c r="B291" s="85"/>
      <c r="C291" s="244"/>
      <c r="E291" s="244"/>
    </row>
    <row r="292" ht="16.5" customHeight="1">
      <c r="E292" s="124"/>
    </row>
    <row r="293" spans="2:5" ht="16.5" customHeight="1" thickBot="1">
      <c r="B293" s="6" t="s">
        <v>211</v>
      </c>
      <c r="C293" s="255">
        <f>SUM(C285:C292)</f>
        <v>10735172191</v>
      </c>
      <c r="D293" s="255"/>
      <c r="E293" s="468"/>
    </row>
    <row r="294" spans="3:5" ht="16.5" customHeight="1" thickTop="1">
      <c r="C294" s="257" t="b">
        <f>C293=BCKQKD!G13</f>
        <v>1</v>
      </c>
      <c r="D294" s="257"/>
      <c r="E294" s="469"/>
    </row>
    <row r="295" ht="16.5" customHeight="1">
      <c r="E295" s="124"/>
    </row>
    <row r="296" spans="1:5" ht="16.5" customHeight="1">
      <c r="A296" s="237">
        <v>39</v>
      </c>
      <c r="B296" s="71" t="s">
        <v>251</v>
      </c>
      <c r="C296" s="124"/>
      <c r="E296" s="124"/>
    </row>
    <row r="297" spans="3:5" ht="16.5" customHeight="1">
      <c r="C297" s="96" t="s">
        <v>419</v>
      </c>
      <c r="D297" s="97"/>
      <c r="E297" s="91"/>
    </row>
    <row r="298" spans="3:5" ht="16.5" customHeight="1">
      <c r="C298" s="241" t="s">
        <v>28</v>
      </c>
      <c r="E298" s="242"/>
    </row>
    <row r="299" ht="16.5" customHeight="1">
      <c r="E299" s="124"/>
    </row>
    <row r="300" spans="2:9" ht="16.5" customHeight="1">
      <c r="B300" s="86" t="s">
        <v>358</v>
      </c>
      <c r="C300" s="247">
        <v>284611485</v>
      </c>
      <c r="E300" s="124"/>
      <c r="F300" s="313"/>
      <c r="G300" s="313"/>
      <c r="H300" s="313"/>
      <c r="I300" s="313"/>
    </row>
    <row r="301" spans="2:9" ht="16.5" customHeight="1">
      <c r="B301" s="86" t="s">
        <v>359</v>
      </c>
      <c r="C301" s="247">
        <v>5456207181</v>
      </c>
      <c r="E301" s="124"/>
      <c r="F301" s="333"/>
      <c r="G301" s="333"/>
      <c r="H301" s="333"/>
      <c r="I301" s="333"/>
    </row>
    <row r="302" spans="2:9" ht="16.5" customHeight="1">
      <c r="B302" s="86" t="s">
        <v>360</v>
      </c>
      <c r="C302" s="247">
        <v>1901726157</v>
      </c>
      <c r="E302" s="124"/>
      <c r="F302" s="248"/>
      <c r="G302" s="248"/>
      <c r="H302" s="248"/>
      <c r="I302" s="248"/>
    </row>
    <row r="303" spans="2:9" ht="16.5" customHeight="1">
      <c r="B303" s="86" t="s">
        <v>361</v>
      </c>
      <c r="C303" s="247">
        <v>598356991</v>
      </c>
      <c r="E303" s="124"/>
      <c r="F303" s="248"/>
      <c r="G303" s="248"/>
      <c r="H303" s="248"/>
      <c r="I303" s="248"/>
    </row>
    <row r="304" spans="2:9" ht="16.5" customHeight="1">
      <c r="B304" s="86" t="s">
        <v>362</v>
      </c>
      <c r="C304" s="253">
        <v>322632065</v>
      </c>
      <c r="E304" s="124"/>
      <c r="F304" s="333"/>
      <c r="G304" s="333"/>
      <c r="H304" s="333"/>
      <c r="I304" s="333"/>
    </row>
    <row r="305" spans="2:9" ht="16.5" customHeight="1">
      <c r="B305" s="86" t="s">
        <v>363</v>
      </c>
      <c r="C305" s="253">
        <v>127695505</v>
      </c>
      <c r="E305" s="124"/>
      <c r="F305" s="313"/>
      <c r="G305" s="313"/>
      <c r="H305" s="313"/>
      <c r="I305" s="313"/>
    </row>
    <row r="306" ht="16.5" customHeight="1">
      <c r="E306" s="124"/>
    </row>
    <row r="307" spans="2:5" ht="16.5" customHeight="1" thickBot="1">
      <c r="B307" s="6" t="s">
        <v>211</v>
      </c>
      <c r="C307" s="255">
        <f>SUM(C300:C306)</f>
        <v>8691229384</v>
      </c>
      <c r="D307" s="259"/>
      <c r="E307" s="468"/>
    </row>
    <row r="308" spans="3:5" ht="16.5" customHeight="1" thickTop="1">
      <c r="C308" s="257" t="b">
        <f>C307=BCKQKD!G14</f>
        <v>1</v>
      </c>
      <c r="D308" s="257"/>
      <c r="E308" s="469"/>
    </row>
    <row r="309" spans="3:5" ht="16.5" customHeight="1">
      <c r="C309" s="267"/>
      <c r="E309" s="124"/>
    </row>
    <row r="310" spans="1:5" ht="16.5" customHeight="1">
      <c r="A310" s="237">
        <v>40</v>
      </c>
      <c r="B310" s="71" t="s">
        <v>252</v>
      </c>
      <c r="C310" s="124"/>
      <c r="E310" s="124"/>
    </row>
    <row r="311" spans="3:5" ht="16.5" customHeight="1">
      <c r="C311" s="96" t="s">
        <v>419</v>
      </c>
      <c r="D311" s="97"/>
      <c r="E311" s="91"/>
    </row>
    <row r="312" spans="3:5" ht="16.5" customHeight="1">
      <c r="C312" s="241" t="s">
        <v>28</v>
      </c>
      <c r="E312" s="242"/>
    </row>
    <row r="313" spans="3:5" ht="16.5" customHeight="1">
      <c r="C313" s="119"/>
      <c r="E313" s="331"/>
    </row>
    <row r="314" spans="2:5" ht="16.5" customHeight="1">
      <c r="B314" s="90" t="s">
        <v>253</v>
      </c>
      <c r="C314" s="119">
        <v>5360427</v>
      </c>
      <c r="D314" s="119"/>
      <c r="E314" s="331"/>
    </row>
    <row r="315" spans="2:5" ht="16.5" customHeight="1">
      <c r="B315" s="101" t="s">
        <v>364</v>
      </c>
      <c r="C315" s="293">
        <v>247324000</v>
      </c>
      <c r="D315" s="119"/>
      <c r="E315" s="293"/>
    </row>
    <row r="316" spans="2:10" ht="16.5" customHeight="1">
      <c r="B316" s="101" t="s">
        <v>254</v>
      </c>
      <c r="C316" s="272"/>
      <c r="D316" s="119"/>
      <c r="E316" s="253"/>
      <c r="J316" s="125"/>
    </row>
    <row r="317" spans="2:5" ht="16.5" customHeight="1">
      <c r="B317" s="101" t="s">
        <v>255</v>
      </c>
      <c r="C317" s="253"/>
      <c r="E317" s="253"/>
    </row>
    <row r="318" spans="2:5" ht="16.5" customHeight="1">
      <c r="B318" s="101" t="s">
        <v>256</v>
      </c>
      <c r="C318" s="253">
        <v>4922370</v>
      </c>
      <c r="E318" s="253"/>
    </row>
    <row r="319" spans="2:5" ht="16.5" customHeight="1">
      <c r="B319" s="101" t="s">
        <v>258</v>
      </c>
      <c r="C319" s="253"/>
      <c r="E319" s="253"/>
    </row>
    <row r="320" spans="2:5" ht="16.5" customHeight="1">
      <c r="B320" s="9"/>
      <c r="C320" s="253"/>
      <c r="E320" s="253"/>
    </row>
    <row r="321" spans="3:5" ht="16.5" customHeight="1">
      <c r="C321" s="272"/>
      <c r="E321" s="253"/>
    </row>
    <row r="322" spans="2:5" ht="16.5" customHeight="1" thickBot="1">
      <c r="B322" s="6" t="s">
        <v>211</v>
      </c>
      <c r="C322" s="255">
        <f>SUM(C314:C321)</f>
        <v>257606797</v>
      </c>
      <c r="D322" s="259"/>
      <c r="E322" s="468"/>
    </row>
    <row r="323" spans="2:5" ht="16.5" customHeight="1" thickTop="1">
      <c r="B323" s="267"/>
      <c r="C323" s="257" t="b">
        <f>C322=BCKQKD!G16</f>
        <v>1</v>
      </c>
      <c r="D323" s="257"/>
      <c r="E323" s="469"/>
    </row>
    <row r="324" spans="3:5" ht="16.5" customHeight="1">
      <c r="C324" s="267"/>
      <c r="E324" s="124"/>
    </row>
    <row r="325" spans="1:5" ht="16.5" customHeight="1">
      <c r="A325" s="237">
        <v>41</v>
      </c>
      <c r="B325" s="71" t="s">
        <v>259</v>
      </c>
      <c r="C325" s="124"/>
      <c r="E325" s="124"/>
    </row>
    <row r="326" spans="3:5" ht="16.5" customHeight="1">
      <c r="C326" s="96" t="s">
        <v>419</v>
      </c>
      <c r="D326" s="97"/>
      <c r="E326" s="91"/>
    </row>
    <row r="327" spans="3:5" ht="16.5" customHeight="1">
      <c r="C327" s="241" t="s">
        <v>28</v>
      </c>
      <c r="E327" s="242"/>
    </row>
    <row r="328" ht="16.5" customHeight="1">
      <c r="E328" s="124"/>
    </row>
    <row r="329" spans="2:5" ht="16.5" customHeight="1">
      <c r="B329" s="8" t="s">
        <v>425</v>
      </c>
      <c r="C329" s="247">
        <v>486943457</v>
      </c>
      <c r="D329" s="253"/>
      <c r="E329" s="334"/>
    </row>
    <row r="330" spans="2:5" ht="16.5" customHeight="1">
      <c r="B330" s="8" t="s">
        <v>260</v>
      </c>
      <c r="E330" s="124"/>
    </row>
    <row r="331" spans="2:5" ht="16.5" customHeight="1">
      <c r="B331" s="8" t="s">
        <v>365</v>
      </c>
      <c r="E331" s="124"/>
    </row>
    <row r="332" spans="2:5" ht="16.5" customHeight="1">
      <c r="B332" s="8" t="s">
        <v>261</v>
      </c>
      <c r="E332" s="124"/>
    </row>
    <row r="333" spans="2:5" ht="16.5" customHeight="1">
      <c r="B333" s="8" t="s">
        <v>262</v>
      </c>
      <c r="E333" s="124"/>
    </row>
    <row r="334" spans="2:5" ht="16.5" customHeight="1">
      <c r="B334" s="101" t="s">
        <v>263</v>
      </c>
      <c r="E334" s="470"/>
    </row>
    <row r="335" spans="2:5" ht="16.5" customHeight="1" thickBot="1">
      <c r="B335" s="6" t="s">
        <v>211</v>
      </c>
      <c r="C335" s="255">
        <f>SUM(C329:C334)</f>
        <v>486943457</v>
      </c>
      <c r="D335" s="259"/>
      <c r="E335" s="468"/>
    </row>
    <row r="336" spans="3:5" ht="16.5" customHeight="1" thickTop="1">
      <c r="C336" s="257" t="b">
        <f>C335=BCKQKD!G17</f>
        <v>1</v>
      </c>
      <c r="D336" s="257"/>
      <c r="E336" s="469"/>
    </row>
    <row r="337" spans="1:5" ht="16.5" customHeight="1">
      <c r="A337" s="237">
        <v>42</v>
      </c>
      <c r="B337" s="71" t="s">
        <v>321</v>
      </c>
      <c r="C337" s="124"/>
      <c r="E337" s="124"/>
    </row>
    <row r="338" spans="3:5" ht="16.5" customHeight="1">
      <c r="C338" s="96" t="s">
        <v>419</v>
      </c>
      <c r="D338" s="97"/>
      <c r="E338" s="91"/>
    </row>
    <row r="339" spans="3:5" ht="16.5" customHeight="1">
      <c r="C339" s="241" t="s">
        <v>28</v>
      </c>
      <c r="E339" s="242"/>
    </row>
    <row r="340" ht="16.5" customHeight="1">
      <c r="E340" s="124"/>
    </row>
    <row r="341" spans="2:10" ht="16.5" customHeight="1">
      <c r="B341" s="126" t="s">
        <v>322</v>
      </c>
      <c r="C341" s="298">
        <v>258394880</v>
      </c>
      <c r="D341" s="298"/>
      <c r="E341" s="290"/>
      <c r="F341" s="392"/>
      <c r="G341" s="392"/>
      <c r="H341" s="392"/>
      <c r="I341" s="392"/>
      <c r="J341" s="249"/>
    </row>
    <row r="342" spans="2:10" ht="16.5" customHeight="1">
      <c r="B342" s="126" t="s">
        <v>323</v>
      </c>
      <c r="C342" s="298">
        <v>153235462</v>
      </c>
      <c r="D342" s="298"/>
      <c r="E342" s="290"/>
      <c r="F342" s="392"/>
      <c r="G342" s="392"/>
      <c r="H342" s="392"/>
      <c r="I342" s="392"/>
      <c r="J342" s="249"/>
    </row>
    <row r="343" spans="2:10" ht="16.5" customHeight="1">
      <c r="B343" s="126" t="s">
        <v>324</v>
      </c>
      <c r="C343" s="236">
        <v>7090909</v>
      </c>
      <c r="D343" s="298"/>
      <c r="E343" s="290"/>
      <c r="F343" s="392"/>
      <c r="G343" s="392"/>
      <c r="H343" s="392"/>
      <c r="I343" s="392"/>
      <c r="J343" s="249"/>
    </row>
    <row r="344" spans="2:10" ht="16.5" customHeight="1">
      <c r="B344" s="126" t="s">
        <v>268</v>
      </c>
      <c r="C344" s="236">
        <v>34305255</v>
      </c>
      <c r="D344" s="298"/>
      <c r="E344" s="290"/>
      <c r="F344" s="392"/>
      <c r="G344" s="392"/>
      <c r="H344" s="392"/>
      <c r="I344" s="392"/>
      <c r="J344" s="249"/>
    </row>
    <row r="345" spans="2:10" ht="16.5" customHeight="1">
      <c r="B345" s="126" t="s">
        <v>269</v>
      </c>
      <c r="C345" s="298">
        <v>2632685</v>
      </c>
      <c r="D345" s="298"/>
      <c r="E345" s="290"/>
      <c r="F345" s="392"/>
      <c r="G345" s="392"/>
      <c r="H345" s="392"/>
      <c r="I345" s="392"/>
      <c r="J345" s="249"/>
    </row>
    <row r="346" spans="2:10" ht="16.5" customHeight="1">
      <c r="B346" s="126" t="s">
        <v>325</v>
      </c>
      <c r="C346" s="236">
        <v>168492722</v>
      </c>
      <c r="D346" s="298"/>
      <c r="E346" s="290"/>
      <c r="F346" s="392"/>
      <c r="G346" s="392"/>
      <c r="H346" s="392"/>
      <c r="I346" s="392"/>
      <c r="J346" s="249"/>
    </row>
    <row r="347" ht="16.5" customHeight="1">
      <c r="E347" s="124"/>
    </row>
    <row r="348" spans="2:5" ht="16.5" customHeight="1" thickBot="1">
      <c r="B348" s="6" t="s">
        <v>211</v>
      </c>
      <c r="C348" s="255">
        <f>SUM(C341:C346)</f>
        <v>624151913</v>
      </c>
      <c r="D348" s="259"/>
      <c r="E348" s="468"/>
    </row>
    <row r="349" spans="2:5" ht="16.5" customHeight="1" thickTop="1">
      <c r="B349" s="335"/>
      <c r="C349" s="257" t="b">
        <f>C348=BCKQKD!G19</f>
        <v>1</v>
      </c>
      <c r="D349" s="257"/>
      <c r="E349" s="469"/>
    </row>
    <row r="350" spans="2:5" ht="16.5" customHeight="1">
      <c r="B350" s="313"/>
      <c r="E350" s="124"/>
    </row>
    <row r="351" spans="1:5" ht="16.5" customHeight="1">
      <c r="A351" s="237">
        <v>43</v>
      </c>
      <c r="B351" s="71" t="s">
        <v>326</v>
      </c>
      <c r="C351" s="124"/>
      <c r="E351" s="124"/>
    </row>
    <row r="352" spans="3:5" ht="16.5" customHeight="1">
      <c r="C352" s="96" t="s">
        <v>419</v>
      </c>
      <c r="D352" s="97"/>
      <c r="E352" s="91"/>
    </row>
    <row r="353" spans="3:5" ht="16.5" customHeight="1">
      <c r="C353" s="241" t="s">
        <v>28</v>
      </c>
      <c r="E353" s="242"/>
    </row>
    <row r="354" ht="16.5" customHeight="1">
      <c r="E354" s="124"/>
    </row>
    <row r="355" spans="2:10" ht="16.5" customHeight="1">
      <c r="B355" s="86" t="s">
        <v>327</v>
      </c>
      <c r="C355" s="298">
        <v>757201300</v>
      </c>
      <c r="D355" s="298"/>
      <c r="E355" s="290"/>
      <c r="F355" s="392"/>
      <c r="G355" s="392"/>
      <c r="H355" s="392"/>
      <c r="I355" s="392"/>
      <c r="J355" s="248"/>
    </row>
    <row r="356" spans="2:10" ht="16.5" customHeight="1">
      <c r="B356" s="86" t="s">
        <v>328</v>
      </c>
      <c r="C356" s="290"/>
      <c r="D356" s="298"/>
      <c r="E356" s="290"/>
      <c r="F356" s="392"/>
      <c r="G356" s="392"/>
      <c r="H356" s="392"/>
      <c r="I356" s="392"/>
      <c r="J356" s="248"/>
    </row>
    <row r="357" spans="2:10" ht="16.5" customHeight="1">
      <c r="B357" s="86" t="s">
        <v>268</v>
      </c>
      <c r="C357" s="248">
        <v>20971398</v>
      </c>
      <c r="D357" s="298"/>
      <c r="E357" s="290"/>
      <c r="F357" s="392"/>
      <c r="G357" s="392"/>
      <c r="H357" s="392"/>
      <c r="I357" s="392"/>
      <c r="J357" s="248"/>
    </row>
    <row r="358" spans="2:5" ht="16.5" customHeight="1">
      <c r="B358" s="86" t="s">
        <v>407</v>
      </c>
      <c r="C358" s="290"/>
      <c r="D358" s="298"/>
      <c r="E358" s="290"/>
    </row>
    <row r="359" spans="2:5" ht="16.5" customHeight="1">
      <c r="B359" s="86" t="s">
        <v>329</v>
      </c>
      <c r="C359" s="248">
        <v>35995167</v>
      </c>
      <c r="D359" s="298"/>
      <c r="E359" s="290"/>
    </row>
    <row r="360" spans="2:5" ht="16.5" customHeight="1">
      <c r="B360" s="86" t="s">
        <v>269</v>
      </c>
      <c r="C360" s="290">
        <v>12658469</v>
      </c>
      <c r="D360" s="298"/>
      <c r="E360" s="290"/>
    </row>
    <row r="361" spans="2:5" ht="16.5" customHeight="1">
      <c r="B361" s="86" t="s">
        <v>325</v>
      </c>
      <c r="C361" s="248">
        <v>303618678</v>
      </c>
      <c r="D361" s="298"/>
      <c r="E361" s="290"/>
    </row>
    <row r="362" ht="16.5" customHeight="1">
      <c r="E362" s="124"/>
    </row>
    <row r="363" spans="2:5" ht="16.5" customHeight="1" thickBot="1">
      <c r="B363" s="6" t="s">
        <v>211</v>
      </c>
      <c r="C363" s="255">
        <f>SUM(C355:C362)</f>
        <v>1130445012</v>
      </c>
      <c r="D363" s="259"/>
      <c r="E363" s="468"/>
    </row>
    <row r="364" spans="2:5" ht="16.5" customHeight="1" thickTop="1">
      <c r="B364" s="313"/>
      <c r="C364" s="257" t="b">
        <f>C363=BCKQKD!G20</f>
        <v>1</v>
      </c>
      <c r="D364" s="257"/>
      <c r="E364" s="469"/>
    </row>
    <row r="365" spans="1:5" ht="16.5" customHeight="1">
      <c r="A365" s="237">
        <v>44</v>
      </c>
      <c r="B365" s="71" t="s">
        <v>330</v>
      </c>
      <c r="C365" s="124"/>
      <c r="E365" s="124"/>
    </row>
    <row r="366" spans="3:5" ht="16.5" customHeight="1">
      <c r="C366" s="96" t="s">
        <v>419</v>
      </c>
      <c r="D366" s="97"/>
      <c r="E366" s="91"/>
    </row>
    <row r="367" spans="3:5" ht="16.5" customHeight="1">
      <c r="C367" s="241" t="s">
        <v>28</v>
      </c>
      <c r="E367" s="242"/>
    </row>
    <row r="368" ht="16.5" customHeight="1">
      <c r="E368" s="124"/>
    </row>
    <row r="369" spans="2:10" ht="16.5" customHeight="1">
      <c r="B369" s="90" t="s">
        <v>332</v>
      </c>
      <c r="C369" s="298"/>
      <c r="E369" s="249"/>
      <c r="J369" s="336"/>
    </row>
    <row r="370" spans="2:5" ht="16.5" customHeight="1">
      <c r="B370" s="90" t="s">
        <v>366</v>
      </c>
      <c r="C370" s="272"/>
      <c r="E370" s="124"/>
    </row>
    <row r="371" spans="2:5" ht="16.5" customHeight="1">
      <c r="B371" s="84" t="s">
        <v>367</v>
      </c>
      <c r="C371" s="272"/>
      <c r="E371" s="124"/>
    </row>
    <row r="372" spans="2:9" ht="16.5" customHeight="1">
      <c r="B372" s="84" t="s">
        <v>159</v>
      </c>
      <c r="C372" s="337"/>
      <c r="E372" s="124"/>
      <c r="F372" s="87"/>
      <c r="G372" s="87"/>
      <c r="H372" s="87"/>
      <c r="I372" s="87"/>
    </row>
    <row r="373" spans="5:10" ht="16.5" customHeight="1">
      <c r="E373" s="124"/>
      <c r="J373" s="115"/>
    </row>
    <row r="374" spans="2:5" ht="16.5" customHeight="1" thickBot="1">
      <c r="B374" s="6" t="s">
        <v>211</v>
      </c>
      <c r="C374" s="255">
        <f>SUM(C369:C372)</f>
        <v>0</v>
      </c>
      <c r="D374" s="259"/>
      <c r="E374" s="468"/>
    </row>
    <row r="375" spans="3:5" ht="16.5" customHeight="1" thickTop="1">
      <c r="C375" s="257"/>
      <c r="D375" s="257"/>
      <c r="E375" s="469"/>
    </row>
    <row r="376" spans="1:5" ht="16.5" customHeight="1">
      <c r="A376" s="237">
        <v>45</v>
      </c>
      <c r="B376" s="71" t="s">
        <v>331</v>
      </c>
      <c r="C376" s="124"/>
      <c r="E376" s="124"/>
    </row>
    <row r="377" spans="3:5" ht="16.5" customHeight="1">
      <c r="C377" s="96" t="s">
        <v>419</v>
      </c>
      <c r="D377" s="97"/>
      <c r="E377" s="91"/>
    </row>
    <row r="378" spans="3:5" ht="16.5" customHeight="1">
      <c r="C378" s="241" t="s">
        <v>28</v>
      </c>
      <c r="E378" s="242"/>
    </row>
    <row r="379" ht="16.5" customHeight="1">
      <c r="E379" s="124"/>
    </row>
    <row r="380" spans="2:10" ht="16.5" customHeight="1">
      <c r="B380" s="90" t="s">
        <v>333</v>
      </c>
      <c r="C380" s="315"/>
      <c r="E380" s="315"/>
      <c r="J380" s="115"/>
    </row>
    <row r="381" spans="2:5" ht="16.5" customHeight="1">
      <c r="B381" s="90" t="s">
        <v>369</v>
      </c>
      <c r="C381" s="272"/>
      <c r="E381" s="253"/>
    </row>
    <row r="382" spans="2:5" ht="16.5" customHeight="1">
      <c r="B382" s="90" t="s">
        <v>368</v>
      </c>
      <c r="C382" s="315"/>
      <c r="E382" s="315"/>
    </row>
    <row r="383" spans="2:5" ht="16.5" customHeight="1">
      <c r="B383" s="84" t="s">
        <v>408</v>
      </c>
      <c r="C383" s="272"/>
      <c r="E383" s="253"/>
    </row>
    <row r="384" spans="2:5" ht="16.5" customHeight="1">
      <c r="B384" s="90" t="s">
        <v>334</v>
      </c>
      <c r="C384" s="315"/>
      <c r="E384" s="315"/>
    </row>
    <row r="385" spans="2:10" ht="16.5" customHeight="1">
      <c r="B385" s="90" t="s">
        <v>160</v>
      </c>
      <c r="C385" s="315"/>
      <c r="E385" s="334"/>
      <c r="J385" s="123"/>
    </row>
    <row r="386" ht="16.5" customHeight="1">
      <c r="E386" s="124"/>
    </row>
    <row r="387" spans="2:5" ht="16.5" customHeight="1" thickBot="1">
      <c r="B387" s="6" t="s">
        <v>211</v>
      </c>
      <c r="C387" s="255">
        <f>SUM(C380:C386)</f>
        <v>0</v>
      </c>
      <c r="D387" s="259"/>
      <c r="E387" s="468"/>
    </row>
    <row r="388" spans="3:5" ht="16.5" customHeight="1" thickTop="1">
      <c r="C388" s="257"/>
      <c r="D388" s="257"/>
      <c r="E388" s="469"/>
    </row>
    <row r="389" spans="1:5" ht="16.5" customHeight="1">
      <c r="A389" s="237">
        <v>47</v>
      </c>
      <c r="B389" s="71" t="s">
        <v>264</v>
      </c>
      <c r="C389" s="124"/>
      <c r="E389" s="124"/>
    </row>
    <row r="390" spans="3:5" ht="16.5" customHeight="1">
      <c r="C390" s="96" t="s">
        <v>419</v>
      </c>
      <c r="D390" s="97"/>
      <c r="E390" s="91"/>
    </row>
    <row r="391" spans="3:5" ht="16.5" customHeight="1">
      <c r="C391" s="241" t="s">
        <v>28</v>
      </c>
      <c r="E391" s="242"/>
    </row>
    <row r="392" ht="16.5" customHeight="1">
      <c r="E392" s="124"/>
    </row>
    <row r="393" spans="2:5" ht="16.5" customHeight="1">
      <c r="B393" s="106" t="s">
        <v>286</v>
      </c>
      <c r="C393" s="308">
        <v>69878049</v>
      </c>
      <c r="E393" s="124"/>
    </row>
    <row r="394" spans="2:5" ht="16.5" customHeight="1">
      <c r="B394" s="106" t="s">
        <v>287</v>
      </c>
      <c r="E394" s="124"/>
    </row>
    <row r="395" spans="1:11" s="79" customFormat="1" ht="16.5" customHeight="1" hidden="1">
      <c r="A395" s="338"/>
      <c r="B395" s="107" t="s">
        <v>288</v>
      </c>
      <c r="C395" s="339"/>
      <c r="D395" s="339"/>
      <c r="E395" s="471"/>
      <c r="J395" s="262"/>
      <c r="K395" s="262"/>
    </row>
    <row r="396" spans="1:11" s="79" customFormat="1" ht="16.5" customHeight="1" hidden="1">
      <c r="A396" s="338"/>
      <c r="B396" s="108" t="s">
        <v>289</v>
      </c>
      <c r="C396" s="339"/>
      <c r="D396" s="339"/>
      <c r="E396" s="471"/>
      <c r="J396" s="262"/>
      <c r="K396" s="262"/>
    </row>
    <row r="397" spans="2:5" ht="16.5" customHeight="1" hidden="1">
      <c r="B397" s="108" t="s">
        <v>290</v>
      </c>
      <c r="C397" s="129"/>
      <c r="E397" s="472"/>
    </row>
    <row r="398" spans="2:5" ht="16.5" customHeight="1" hidden="1">
      <c r="B398" s="108" t="s">
        <v>262</v>
      </c>
      <c r="C398" s="340"/>
      <c r="E398" s="473"/>
    </row>
    <row r="399" spans="2:5" ht="16.5" customHeight="1" hidden="1">
      <c r="B399" s="108" t="s">
        <v>291</v>
      </c>
      <c r="E399" s="124"/>
    </row>
    <row r="400" spans="2:5" ht="16.5" customHeight="1">
      <c r="B400" s="107" t="s">
        <v>292</v>
      </c>
      <c r="E400" s="331"/>
    </row>
    <row r="401" spans="1:11" s="307" customFormat="1" ht="16.5" customHeight="1" hidden="1">
      <c r="A401" s="261"/>
      <c r="B401" s="108" t="s">
        <v>257</v>
      </c>
      <c r="C401" s="309">
        <v>0</v>
      </c>
      <c r="D401" s="309"/>
      <c r="E401" s="474"/>
      <c r="J401" s="310"/>
      <c r="K401" s="310"/>
    </row>
    <row r="402" spans="1:11" s="307" customFormat="1" ht="16.5" customHeight="1" hidden="1">
      <c r="A402" s="261"/>
      <c r="B402" s="108" t="s">
        <v>293</v>
      </c>
      <c r="C402" s="309"/>
      <c r="D402" s="309"/>
      <c r="E402" s="474"/>
      <c r="J402" s="310"/>
      <c r="K402" s="310"/>
    </row>
    <row r="403" spans="1:11" s="307" customFormat="1" ht="16.5" customHeight="1">
      <c r="A403" s="261"/>
      <c r="B403" s="108" t="s">
        <v>370</v>
      </c>
      <c r="C403" s="309"/>
      <c r="D403" s="309"/>
      <c r="E403" s="474"/>
      <c r="J403" s="310"/>
      <c r="K403" s="310"/>
    </row>
    <row r="404" spans="1:11" s="307" customFormat="1" ht="16.5" customHeight="1">
      <c r="A404" s="261"/>
      <c r="B404" s="106" t="s">
        <v>294</v>
      </c>
      <c r="C404" s="309"/>
      <c r="D404" s="309"/>
      <c r="E404" s="474"/>
      <c r="J404" s="310"/>
      <c r="K404" s="310"/>
    </row>
    <row r="405" spans="1:11" s="307" customFormat="1" ht="16.5" customHeight="1">
      <c r="A405" s="261"/>
      <c r="B405" s="106" t="s">
        <v>295</v>
      </c>
      <c r="C405" s="309">
        <v>69878049</v>
      </c>
      <c r="D405" s="309"/>
      <c r="E405" s="474"/>
      <c r="J405" s="310"/>
      <c r="K405" s="310"/>
    </row>
    <row r="406" spans="1:11" s="307" customFormat="1" ht="16.5" customHeight="1">
      <c r="A406" s="261"/>
      <c r="B406" s="108" t="s">
        <v>296</v>
      </c>
      <c r="C406" s="393" t="s">
        <v>435</v>
      </c>
      <c r="D406" s="309"/>
      <c r="E406" s="475"/>
      <c r="J406" s="310"/>
      <c r="K406" s="310"/>
    </row>
    <row r="407" spans="1:11" s="307" customFormat="1" ht="16.5" customHeight="1">
      <c r="A407" s="261"/>
      <c r="B407" s="109" t="s">
        <v>265</v>
      </c>
      <c r="C407" s="309">
        <v>17469512.25</v>
      </c>
      <c r="D407" s="309"/>
      <c r="E407" s="474"/>
      <c r="J407" s="310"/>
      <c r="K407" s="310"/>
    </row>
    <row r="408" spans="1:11" s="307" customFormat="1" ht="16.5" customHeight="1">
      <c r="A408" s="261"/>
      <c r="B408" s="104" t="s">
        <v>266</v>
      </c>
      <c r="C408" s="309"/>
      <c r="D408" s="309"/>
      <c r="E408" s="474"/>
      <c r="J408" s="310"/>
      <c r="K408" s="310"/>
    </row>
    <row r="409" ht="16.5" customHeight="1">
      <c r="E409" s="124"/>
    </row>
    <row r="410" spans="2:5" ht="16.5" customHeight="1" thickBot="1">
      <c r="B410" s="6" t="s">
        <v>335</v>
      </c>
      <c r="C410" s="255">
        <f>C407</f>
        <v>17469512.25</v>
      </c>
      <c r="D410" s="259"/>
      <c r="E410" s="468"/>
    </row>
    <row r="411" spans="3:5" ht="16.5" customHeight="1" thickTop="1">
      <c r="C411" s="257"/>
      <c r="D411" s="257"/>
      <c r="E411" s="469"/>
    </row>
    <row r="412" spans="2:5" ht="16.5" customHeight="1" hidden="1">
      <c r="B412" s="313"/>
      <c r="C412" s="257"/>
      <c r="D412" s="257"/>
      <c r="E412" s="476"/>
    </row>
    <row r="413" spans="1:5" ht="16.5" customHeight="1" hidden="1">
      <c r="A413" s="237">
        <v>29</v>
      </c>
      <c r="B413" s="71" t="s">
        <v>267</v>
      </c>
      <c r="C413" s="124"/>
      <c r="E413" s="124"/>
    </row>
    <row r="414" spans="3:5" ht="16.5" customHeight="1" hidden="1">
      <c r="C414" s="96" t="s">
        <v>419</v>
      </c>
      <c r="D414" s="240"/>
      <c r="E414" s="242"/>
    </row>
    <row r="415" spans="3:5" ht="16.5" customHeight="1" hidden="1">
      <c r="C415" s="241" t="s">
        <v>28</v>
      </c>
      <c r="E415" s="242"/>
    </row>
    <row r="416" ht="16.5" customHeight="1" hidden="1">
      <c r="E416" s="124"/>
    </row>
    <row r="417" spans="2:5" ht="28.5" customHeight="1" hidden="1">
      <c r="B417" s="409" t="s">
        <v>456</v>
      </c>
      <c r="E417" s="124"/>
    </row>
    <row r="418" ht="16.5" customHeight="1" hidden="1">
      <c r="E418" s="124"/>
    </row>
    <row r="419" spans="2:5" ht="16.5" customHeight="1" hidden="1" thickBot="1">
      <c r="B419" s="6" t="s">
        <v>211</v>
      </c>
      <c r="C419" s="255">
        <f>SUM(C417:C418)</f>
        <v>0</v>
      </c>
      <c r="D419" s="259"/>
      <c r="E419" s="468"/>
    </row>
    <row r="420" spans="3:5" ht="16.5" customHeight="1" hidden="1" thickTop="1">
      <c r="C420" s="257"/>
      <c r="D420" s="257"/>
      <c r="E420" s="469"/>
    </row>
    <row r="421" spans="3:5" ht="16.5" customHeight="1">
      <c r="C421" s="257"/>
      <c r="D421" s="257"/>
      <c r="E421" s="469"/>
    </row>
    <row r="422" spans="1:5" ht="16.5" customHeight="1">
      <c r="A422" s="237">
        <v>48</v>
      </c>
      <c r="B422" s="237" t="s">
        <v>457</v>
      </c>
      <c r="C422" s="257"/>
      <c r="D422" s="257"/>
      <c r="E422" s="469"/>
    </row>
    <row r="423" spans="3:5" ht="16.5" customHeight="1">
      <c r="C423" s="96" t="s">
        <v>419</v>
      </c>
      <c r="D423" s="240"/>
      <c r="E423" s="242"/>
    </row>
    <row r="424" spans="3:5" ht="16.5" customHeight="1">
      <c r="C424" s="241" t="s">
        <v>28</v>
      </c>
      <c r="E424" s="242"/>
    </row>
    <row r="425" spans="2:5" ht="16.5" customHeight="1">
      <c r="B425" s="8" t="s">
        <v>458</v>
      </c>
      <c r="C425" s="411">
        <v>52408537</v>
      </c>
      <c r="D425" s="257"/>
      <c r="E425" s="469"/>
    </row>
    <row r="426" spans="2:5" ht="16.5" customHeight="1">
      <c r="B426" s="8" t="s">
        <v>459</v>
      </c>
      <c r="C426" s="411">
        <f>-9868827</f>
        <v>-9868827</v>
      </c>
      <c r="D426" s="257"/>
      <c r="E426" s="469"/>
    </row>
    <row r="427" spans="3:5" ht="16.5" customHeight="1">
      <c r="C427" s="257"/>
      <c r="D427" s="257"/>
      <c r="E427" s="469"/>
    </row>
    <row r="428" spans="2:5" ht="16.5" customHeight="1">
      <c r="B428" s="78" t="s">
        <v>211</v>
      </c>
      <c r="C428" s="412">
        <f>C425+C426</f>
        <v>42539710</v>
      </c>
      <c r="D428" s="257"/>
      <c r="E428" s="469"/>
    </row>
    <row r="429" spans="3:5" ht="16.5" customHeight="1">
      <c r="C429" s="257"/>
      <c r="D429" s="257"/>
      <c r="E429" s="469"/>
    </row>
    <row r="430" spans="2:5" ht="33.75" customHeight="1">
      <c r="B430" s="444" t="s">
        <v>0</v>
      </c>
      <c r="C430" s="444"/>
      <c r="D430" s="444"/>
      <c r="E430" s="444"/>
    </row>
    <row r="431" spans="1:11" s="80" customFormat="1" ht="16.5" customHeight="1">
      <c r="A431" s="237"/>
      <c r="B431" s="80" t="s">
        <v>461</v>
      </c>
      <c r="C431" s="308"/>
      <c r="D431" s="442" t="s">
        <v>1</v>
      </c>
      <c r="E431" s="442"/>
      <c r="J431" s="311"/>
      <c r="K431" s="311"/>
    </row>
    <row r="432" ht="14.25" customHeight="1">
      <c r="B432" s="342"/>
    </row>
    <row r="433" spans="1:11" s="80" customFormat="1" ht="16.5" customHeight="1">
      <c r="A433" s="237"/>
      <c r="C433" s="308"/>
      <c r="D433" s="308"/>
      <c r="E433" s="308"/>
      <c r="J433" s="311"/>
      <c r="K433" s="311"/>
    </row>
  </sheetData>
  <mergeCells count="5">
    <mergeCell ref="D431:E431"/>
    <mergeCell ref="C153:D153"/>
    <mergeCell ref="B430:E430"/>
    <mergeCell ref="A6:E6"/>
    <mergeCell ref="A7:E7"/>
  </mergeCells>
  <printOptions/>
  <pageMargins left="0.31" right="0.16" top="0.27" bottom="0.22" header="0.22" footer="0.16"/>
  <pageSetup horizontalDpi="600" verticalDpi="600" orientation="portrait" paperSize="9"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minhnt</cp:lastModifiedBy>
  <cp:lastPrinted>2010-05-19T10:15:08Z</cp:lastPrinted>
  <dcterms:created xsi:type="dcterms:W3CDTF">2005-12-28T02:28:24Z</dcterms:created>
  <dcterms:modified xsi:type="dcterms:W3CDTF">2010-06-02T03:52:39Z</dcterms:modified>
  <cp:category/>
  <cp:version/>
  <cp:contentType/>
  <cp:contentStatus/>
</cp:coreProperties>
</file>